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35" windowWidth="20955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32" i="1" l="1"/>
  <c r="L74" i="1"/>
  <c r="L116" i="1"/>
  <c r="L195" i="1"/>
  <c r="L200" i="1"/>
  <c r="L321" i="1"/>
  <c r="L368" i="1"/>
  <c r="L363" i="1"/>
  <c r="L410" i="1"/>
  <c r="L405" i="1"/>
  <c r="L449" i="1"/>
  <c r="L496" i="1"/>
  <c r="L491" i="1"/>
  <c r="L454" i="1" l="1"/>
  <c r="L434" i="1"/>
  <c r="K434" i="1"/>
  <c r="J434" i="1"/>
  <c r="I434" i="1"/>
  <c r="H434" i="1"/>
  <c r="G434" i="1"/>
  <c r="F434" i="1"/>
  <c r="G111" i="1"/>
  <c r="O194" i="1" l="1"/>
  <c r="L158" i="1"/>
  <c r="L153" i="1"/>
  <c r="L111" i="1"/>
  <c r="F97" i="1"/>
  <c r="L69" i="1"/>
  <c r="L27" i="1"/>
  <c r="B595" i="1" l="1"/>
  <c r="A595" i="1"/>
  <c r="J594" i="1"/>
  <c r="I594" i="1"/>
  <c r="H594" i="1"/>
  <c r="G594" i="1"/>
  <c r="F594" i="1"/>
  <c r="B588" i="1"/>
  <c r="A588" i="1"/>
  <c r="J587" i="1"/>
  <c r="I587" i="1"/>
  <c r="H587" i="1"/>
  <c r="G587" i="1"/>
  <c r="F587" i="1"/>
  <c r="B581" i="1"/>
  <c r="A581" i="1"/>
  <c r="J580" i="1"/>
  <c r="I580" i="1"/>
  <c r="H580" i="1"/>
  <c r="G580" i="1"/>
  <c r="F580" i="1"/>
  <c r="B576" i="1"/>
  <c r="A576" i="1"/>
  <c r="J575" i="1"/>
  <c r="I575" i="1"/>
  <c r="I595" i="1" s="1"/>
  <c r="H575" i="1"/>
  <c r="G575" i="1"/>
  <c r="F575" i="1"/>
  <c r="B566" i="1"/>
  <c r="A566" i="1"/>
  <c r="J565" i="1"/>
  <c r="I565" i="1"/>
  <c r="H565" i="1"/>
  <c r="G565" i="1"/>
  <c r="F565" i="1"/>
  <c r="B562" i="1"/>
  <c r="A562" i="1"/>
  <c r="L561" i="1"/>
  <c r="J561" i="1"/>
  <c r="J595" i="1" s="1"/>
  <c r="I561" i="1"/>
  <c r="H561" i="1"/>
  <c r="H595" i="1" s="1"/>
  <c r="G561" i="1"/>
  <c r="F561" i="1"/>
  <c r="F595" i="1" s="1"/>
  <c r="B553" i="1"/>
  <c r="A553" i="1"/>
  <c r="J552" i="1"/>
  <c r="I552" i="1"/>
  <c r="H552" i="1"/>
  <c r="G552" i="1"/>
  <c r="F552" i="1"/>
  <c r="B546" i="1"/>
  <c r="A546" i="1"/>
  <c r="J545" i="1"/>
  <c r="I545" i="1"/>
  <c r="H545" i="1"/>
  <c r="G545" i="1"/>
  <c r="F545" i="1"/>
  <c r="B539" i="1"/>
  <c r="A539" i="1"/>
  <c r="J538" i="1"/>
  <c r="I538" i="1"/>
  <c r="H538" i="1"/>
  <c r="G538" i="1"/>
  <c r="F538" i="1"/>
  <c r="B534" i="1"/>
  <c r="A534" i="1"/>
  <c r="J533" i="1"/>
  <c r="I533" i="1"/>
  <c r="H533" i="1"/>
  <c r="G533" i="1"/>
  <c r="F533" i="1"/>
  <c r="B524" i="1"/>
  <c r="A524" i="1"/>
  <c r="J523" i="1"/>
  <c r="I523" i="1"/>
  <c r="H523" i="1"/>
  <c r="G523" i="1"/>
  <c r="F523" i="1"/>
  <c r="B520" i="1"/>
  <c r="A520" i="1"/>
  <c r="L519" i="1"/>
  <c r="J519" i="1"/>
  <c r="I519" i="1"/>
  <c r="I553" i="1" s="1"/>
  <c r="H519" i="1"/>
  <c r="G519" i="1"/>
  <c r="G553" i="1" s="1"/>
  <c r="F519" i="1"/>
  <c r="B511" i="1"/>
  <c r="A511" i="1"/>
  <c r="J510" i="1"/>
  <c r="I510" i="1"/>
  <c r="H510" i="1"/>
  <c r="G510" i="1"/>
  <c r="F510" i="1"/>
  <c r="B504" i="1"/>
  <c r="A504" i="1"/>
  <c r="J503" i="1"/>
  <c r="I503" i="1"/>
  <c r="H503" i="1"/>
  <c r="G503" i="1"/>
  <c r="F503" i="1"/>
  <c r="B497" i="1"/>
  <c r="A497" i="1"/>
  <c r="J496" i="1"/>
  <c r="I496" i="1"/>
  <c r="H496" i="1"/>
  <c r="G496" i="1"/>
  <c r="F496" i="1"/>
  <c r="B492" i="1"/>
  <c r="A492" i="1"/>
  <c r="J491" i="1"/>
  <c r="I491" i="1"/>
  <c r="H491" i="1"/>
  <c r="G491" i="1"/>
  <c r="F491" i="1"/>
  <c r="B482" i="1"/>
  <c r="A482" i="1"/>
  <c r="J481" i="1"/>
  <c r="I481" i="1"/>
  <c r="H481" i="1"/>
  <c r="G481" i="1"/>
  <c r="F481" i="1"/>
  <c r="B478" i="1"/>
  <c r="A478" i="1"/>
  <c r="L477" i="1"/>
  <c r="J477" i="1"/>
  <c r="I477" i="1"/>
  <c r="H477" i="1"/>
  <c r="G477" i="1"/>
  <c r="F477" i="1"/>
  <c r="B469" i="1"/>
  <c r="A469" i="1"/>
  <c r="J468" i="1"/>
  <c r="I468" i="1"/>
  <c r="H468" i="1"/>
  <c r="G468" i="1"/>
  <c r="F468" i="1"/>
  <c r="B462" i="1"/>
  <c r="A462" i="1"/>
  <c r="J461" i="1"/>
  <c r="I461" i="1"/>
  <c r="H461" i="1"/>
  <c r="G461" i="1"/>
  <c r="F461" i="1"/>
  <c r="B455" i="1"/>
  <c r="A455" i="1"/>
  <c r="J454" i="1"/>
  <c r="I454" i="1"/>
  <c r="H454" i="1"/>
  <c r="G454" i="1"/>
  <c r="F454" i="1"/>
  <c r="B450" i="1"/>
  <c r="A450" i="1"/>
  <c r="J449" i="1"/>
  <c r="I449" i="1"/>
  <c r="H449" i="1"/>
  <c r="G449" i="1"/>
  <c r="F449" i="1"/>
  <c r="B439" i="1"/>
  <c r="A439" i="1"/>
  <c r="J438" i="1"/>
  <c r="I438" i="1"/>
  <c r="H438" i="1"/>
  <c r="G438" i="1"/>
  <c r="F438" i="1"/>
  <c r="B435" i="1"/>
  <c r="A435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H257" i="1" s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257" i="1" l="1"/>
  <c r="I257" i="1"/>
  <c r="F299" i="1"/>
  <c r="H299" i="1"/>
  <c r="J299" i="1"/>
  <c r="F553" i="1"/>
  <c r="H553" i="1"/>
  <c r="J553" i="1"/>
  <c r="G595" i="1"/>
  <c r="I511" i="1"/>
  <c r="G511" i="1"/>
  <c r="F511" i="1"/>
  <c r="H511" i="1"/>
  <c r="J511" i="1"/>
  <c r="I469" i="1"/>
  <c r="G469" i="1"/>
  <c r="H469" i="1"/>
  <c r="J469" i="1"/>
  <c r="F469" i="1"/>
  <c r="I425" i="1"/>
  <c r="H425" i="1"/>
  <c r="G425" i="1"/>
  <c r="J425" i="1"/>
  <c r="F425" i="1"/>
  <c r="I383" i="1"/>
  <c r="H383" i="1"/>
  <c r="G383" i="1"/>
  <c r="J383" i="1"/>
  <c r="F383" i="1"/>
  <c r="I341" i="1"/>
  <c r="G341" i="1"/>
  <c r="F341" i="1"/>
  <c r="H341" i="1"/>
  <c r="J341" i="1"/>
  <c r="G215" i="1"/>
  <c r="F215" i="1"/>
  <c r="I215" i="1"/>
  <c r="H215" i="1"/>
  <c r="J215" i="1"/>
  <c r="G173" i="1"/>
  <c r="I173" i="1"/>
  <c r="H173" i="1"/>
  <c r="J173" i="1"/>
  <c r="F173" i="1"/>
  <c r="J131" i="1"/>
  <c r="I131" i="1"/>
  <c r="H131" i="1"/>
  <c r="G131" i="1"/>
  <c r="F131" i="1"/>
  <c r="I89" i="1"/>
  <c r="H89" i="1"/>
  <c r="G89" i="1"/>
  <c r="J89" i="1"/>
  <c r="F89" i="1"/>
  <c r="G47" i="1"/>
  <c r="J47" i="1"/>
  <c r="F47" i="1"/>
  <c r="I47" i="1"/>
  <c r="H47" i="1"/>
  <c r="I596" i="1" l="1"/>
  <c r="F596" i="1"/>
  <c r="H596" i="1"/>
  <c r="G596" i="1"/>
  <c r="J596" i="1"/>
  <c r="L59" i="1" l="1"/>
  <c r="L89" i="1"/>
  <c r="L299" i="1"/>
  <c r="L269" i="1"/>
  <c r="L185" i="1"/>
  <c r="L215" i="1"/>
  <c r="L242" i="1"/>
  <c r="L237" i="1"/>
  <c r="L580" i="1"/>
  <c r="L575" i="1"/>
  <c r="L353" i="1"/>
  <c r="L383" i="1"/>
  <c r="L173" i="1"/>
  <c r="L143" i="1"/>
  <c r="L481" i="1"/>
  <c r="L511" i="1"/>
  <c r="L595" i="1"/>
  <c r="L565" i="1"/>
  <c r="L257" i="1"/>
  <c r="L227" i="1"/>
  <c r="L341" i="1"/>
  <c r="L311" i="1"/>
  <c r="L39" i="1"/>
  <c r="L395" i="1"/>
  <c r="L425" i="1"/>
  <c r="L523" i="1"/>
  <c r="L553" i="1"/>
  <c r="L538" i="1"/>
  <c r="L533" i="1"/>
  <c r="L101" i="1"/>
  <c r="L131" i="1"/>
  <c r="L469" i="1"/>
  <c r="L438" i="1"/>
  <c r="L279" i="1"/>
  <c r="L284" i="1"/>
  <c r="L130" i="1"/>
  <c r="L545" i="1"/>
  <c r="L172" i="1"/>
  <c r="L382" i="1"/>
  <c r="L417" i="1"/>
  <c r="L552" i="1"/>
  <c r="L340" i="1"/>
  <c r="L207" i="1"/>
  <c r="L468" i="1"/>
  <c r="L594" i="1"/>
  <c r="L375" i="1"/>
  <c r="L333" i="1"/>
  <c r="L165" i="1"/>
  <c r="L291" i="1"/>
  <c r="L510" i="1"/>
  <c r="L88" i="1"/>
  <c r="L298" i="1"/>
  <c r="L503" i="1"/>
  <c r="L249" i="1"/>
  <c r="L587" i="1"/>
  <c r="L81" i="1"/>
  <c r="L256" i="1"/>
  <c r="L46" i="1"/>
  <c r="L461" i="1"/>
  <c r="L123" i="1"/>
  <c r="L214" i="1"/>
  <c r="L424" i="1"/>
  <c r="L17" i="1"/>
  <c r="L47" i="1"/>
  <c r="L596" i="1"/>
</calcChain>
</file>

<file path=xl/sharedStrings.xml><?xml version="1.0" encoding="utf-8"?>
<sst xmlns="http://schemas.openxmlformats.org/spreadsheetml/2006/main" count="751" uniqueCount="127">
  <si>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</si>
  <si>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</si>
  <si>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</si>
  <si>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</si>
  <si>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</si>
  <si>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</si>
  <si>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</si>
  <si>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</si>
  <si>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</si>
  <si>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</si>
  <si>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</si>
  <si>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</si>
  <si>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</si>
  <si>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</si>
  <si>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</si>
  <si>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</si>
  <si>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</si>
  <si>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</si>
  <si>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</si>
  <si>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</si>
  <si>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</si>
  <si>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</si>
  <si>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</si>
  <si>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</si>
  <si>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</si>
  <si>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</si>
  <si>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</si>
  <si>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</si>
  <si>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</si>
  <si>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</si>
  <si>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</si>
  <si>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</si>
  <si>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</si>
  <si>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</si>
  <si>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</si>
  <si>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</si>
  <si>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</si>
  <si>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</si>
  <si>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</si>
  <si>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</si>
  <si>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</si>
  <si>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</si>
  <si>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</si>
  <si>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</si>
  <si>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</si>
  <si>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горошек зелёный</t>
  </si>
  <si>
    <t>54-20з-2020</t>
  </si>
  <si>
    <t>щи из свежей капусты</t>
  </si>
  <si>
    <t>т52</t>
  </si>
  <si>
    <t>котлета из курицы</t>
  </si>
  <si>
    <t>54-24м-2020</t>
  </si>
  <si>
    <t>макароны отварные</t>
  </si>
  <si>
    <t>54-1г-2020</t>
  </si>
  <si>
    <t>чай с сахаром</t>
  </si>
  <si>
    <t>54-2гн-2020</t>
  </si>
  <si>
    <t>батон нарезной</t>
  </si>
  <si>
    <t>хлеб ржано-пшеничный</t>
  </si>
  <si>
    <t>борщ с капустой и картофелем</t>
  </si>
  <si>
    <t>тефтели из говядины с рисом</t>
  </si>
  <si>
    <t>тк 107</t>
  </si>
  <si>
    <t>каша гречневая рассыпчатая</t>
  </si>
  <si>
    <t>54-2з-2020</t>
  </si>
  <si>
    <t>напиток из апельсинов</t>
  </si>
  <si>
    <t>салат</t>
  </si>
  <si>
    <t>помидоры свежие порционно</t>
  </si>
  <si>
    <t>суп картофельный с горохом</t>
  </si>
  <si>
    <t>54-8с-2020</t>
  </si>
  <si>
    <t>54-1р-2020</t>
  </si>
  <si>
    <t>пюре картофельное с маслом</t>
  </si>
  <si>
    <t>54-11г-2020</t>
  </si>
  <si>
    <t>компот из изюма</t>
  </si>
  <si>
    <t>54-4хн-2020</t>
  </si>
  <si>
    <t>салат из белокочанной капусты</t>
  </si>
  <si>
    <t>54-7з-2020</t>
  </si>
  <si>
    <t>рассольник домашний</t>
  </si>
  <si>
    <t>тк 57</t>
  </si>
  <si>
    <t>курица тушёная с морковью</t>
  </si>
  <si>
    <t>54-25м-2020</t>
  </si>
  <si>
    <t>рис отварной</t>
  </si>
  <si>
    <t>54-6г-2020</t>
  </si>
  <si>
    <t>54-3гн-2020</t>
  </si>
  <si>
    <t>огурец в нарезке</t>
  </si>
  <si>
    <t>54-12с-2020</t>
  </si>
  <si>
    <t>54-4м-2020</t>
  </si>
  <si>
    <t>компот из кураги</t>
  </si>
  <si>
    <t>54-20хн-20</t>
  </si>
  <si>
    <t>котлета из говядины</t>
  </si>
  <si>
    <t xml:space="preserve">чай с лимоном и сахаром </t>
  </si>
  <si>
    <t>салат из белокачанной капусты с морковью</t>
  </si>
  <si>
    <t>54-8з-2020</t>
  </si>
  <si>
    <t>плов из курицы</t>
  </si>
  <si>
    <t>54-12-2020</t>
  </si>
  <si>
    <t>компот из смеси сухофруктов</t>
  </si>
  <si>
    <t>тк-279</t>
  </si>
  <si>
    <t>54-21з-2020</t>
  </si>
  <si>
    <t>компот из свежих плодов (яблок)</t>
  </si>
  <si>
    <t>тк 279</t>
  </si>
  <si>
    <t>шницель из курицы</t>
  </si>
  <si>
    <t>картофель тушёный</t>
  </si>
  <si>
    <t>тк 132</t>
  </si>
  <si>
    <t>фрукт</t>
  </si>
  <si>
    <t>яблоко</t>
  </si>
  <si>
    <t>Директор  КОГОБУ СШ с УИОП №1</t>
  </si>
  <si>
    <t xml:space="preserve">Бадальшаева </t>
  </si>
  <si>
    <t>'Салат из моркови</t>
  </si>
  <si>
    <t>Тк  16</t>
  </si>
  <si>
    <t>Огурец в нарезке</t>
  </si>
  <si>
    <t>54-2з -2020</t>
  </si>
  <si>
    <t>котлета рыбная (горбуша)</t>
  </si>
  <si>
    <t>Запеканка творожная</t>
  </si>
  <si>
    <t>Чай с сахаром и лимоном</t>
  </si>
  <si>
    <t xml:space="preserve"> </t>
  </si>
  <si>
    <t>54-1т-2020</t>
  </si>
  <si>
    <t>суп рыбными с консервами</t>
  </si>
  <si>
    <t xml:space="preserve">каша рисовая </t>
  </si>
  <si>
    <t>Чай с сахаром</t>
  </si>
  <si>
    <t>булочка Сладкоежка</t>
  </si>
  <si>
    <t>мандарин</t>
  </si>
  <si>
    <t>Рассольник домашний</t>
  </si>
  <si>
    <t>Напиток из апельсинов</t>
  </si>
  <si>
    <t xml:space="preserve"> ттк 54</t>
  </si>
  <si>
    <t>ттк.280</t>
  </si>
  <si>
    <t>Борщ с капустой с картофелем</t>
  </si>
  <si>
    <t>ТТК 54</t>
  </si>
  <si>
    <t>ТТК 173</t>
  </si>
  <si>
    <t>ТК-57</t>
  </si>
  <si>
    <t>ТТК 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</si>
</sst>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6" xfId="0" applyBorder="1"/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4" borderId="2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2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2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center" vertical="top" wrapText="1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quotePrefix="1" applyFont="1" applyFill="1" applyBorder="1" applyAlignment="1" applyProtection="1">
      <alignment horizontal="left" vertical="top" wrapText="1"/>
      <protection locked="0"/>
    </xf>
    <xf numFmtId="0" fontId="4" fillId="2" borderId="19" xfId="0" quotePrefix="1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13" fillId="5" borderId="2" xfId="0" applyFont="1" applyFill="1" applyBorder="1" applyProtection="1"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6"/>
  <sheetViews>
    <sheetView tabSelected="1" workbookViewId="0">
      <pane xSplit="4" ySplit="5" topLeftCell="E474" activePane="bottomRight" state="frozen"/>
      <selection pane="topRight" activeCell="E1" sqref="E1"/>
      <selection pane="bottomLeft" activeCell="A6" sqref="A6"/>
      <selection pane="bottomRight" activeCell="K493" sqref="K4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/>
      <c r="D1" s="68"/>
      <c r="E1" s="68"/>
      <c r="F1" s="13" t="s">
        <v>16</v>
      </c>
      <c r="G1" s="2" t="s">
        <v>17</v>
      </c>
      <c r="H1" s="69" t="s">
        <v>102</v>
      </c>
      <c r="I1" s="69"/>
      <c r="J1" s="69"/>
      <c r="K1" s="69"/>
    </row>
    <row r="2" spans="1:12" ht="18" x14ac:dyDescent="0.2">
      <c r="A2" s="43" t="s">
        <v>6</v>
      </c>
      <c r="C2" s="2"/>
      <c r="G2" s="2" t="s">
        <v>18</v>
      </c>
      <c r="H2" s="69" t="s">
        <v>103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1</v>
      </c>
      <c r="J3" s="56">
        <v>2025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25.5" x14ac:dyDescent="0.25">
      <c r="A6" s="22">
        <v>1</v>
      </c>
      <c r="B6" s="23">
        <v>1</v>
      </c>
      <c r="C6" s="24" t="s">
        <v>20</v>
      </c>
      <c r="D6" s="5" t="s">
        <v>21</v>
      </c>
      <c r="E6" s="50" t="s">
        <v>49</v>
      </c>
      <c r="F6" s="51">
        <v>90</v>
      </c>
      <c r="G6" s="51">
        <v>17.3</v>
      </c>
      <c r="H6" s="51">
        <v>4</v>
      </c>
      <c r="I6" s="51">
        <v>12.1</v>
      </c>
      <c r="J6" s="51">
        <v>152.5</v>
      </c>
      <c r="K6" s="52" t="s">
        <v>50</v>
      </c>
      <c r="L6" s="51">
        <v>27.85</v>
      </c>
    </row>
    <row r="7" spans="1:12" ht="15" x14ac:dyDescent="0.25">
      <c r="A7" s="25"/>
      <c r="B7" s="16"/>
      <c r="C7" s="11"/>
      <c r="D7" s="6"/>
      <c r="E7" s="50" t="s">
        <v>51</v>
      </c>
      <c r="F7" s="51">
        <v>150</v>
      </c>
      <c r="G7" s="51">
        <v>5.3</v>
      </c>
      <c r="H7" s="51">
        <v>5.5</v>
      </c>
      <c r="I7" s="51">
        <v>32.700000000000003</v>
      </c>
      <c r="J7" s="51">
        <v>202</v>
      </c>
      <c r="K7" s="52" t="s">
        <v>52</v>
      </c>
      <c r="L7" s="51">
        <v>8.73</v>
      </c>
    </row>
    <row r="8" spans="1:12" ht="25.5" x14ac:dyDescent="0.25">
      <c r="A8" s="25"/>
      <c r="B8" s="16"/>
      <c r="C8" s="11"/>
      <c r="D8" s="7" t="s">
        <v>22</v>
      </c>
      <c r="E8" s="50" t="s">
        <v>53</v>
      </c>
      <c r="F8" s="51">
        <v>200</v>
      </c>
      <c r="G8" s="51">
        <v>0.2</v>
      </c>
      <c r="H8" s="51">
        <v>0</v>
      </c>
      <c r="I8" s="51">
        <v>0</v>
      </c>
      <c r="J8" s="51">
        <v>26.8</v>
      </c>
      <c r="K8" s="52" t="s">
        <v>54</v>
      </c>
      <c r="L8" s="51">
        <v>0.89</v>
      </c>
    </row>
    <row r="9" spans="1:12" ht="15" x14ac:dyDescent="0.25">
      <c r="A9" s="25"/>
      <c r="B9" s="16"/>
      <c r="C9" s="11"/>
      <c r="D9" s="7" t="s">
        <v>23</v>
      </c>
      <c r="E9" s="50" t="s">
        <v>56</v>
      </c>
      <c r="F9" s="51">
        <v>25</v>
      </c>
      <c r="G9" s="51">
        <v>1.7</v>
      </c>
      <c r="H9" s="51">
        <v>0.3</v>
      </c>
      <c r="I9" s="51">
        <v>9.9</v>
      </c>
      <c r="J9" s="51">
        <v>48.9</v>
      </c>
      <c r="K9" s="52"/>
      <c r="L9" s="51">
        <v>1.95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58" t="s">
        <v>32</v>
      </c>
      <c r="E11" s="50" t="s">
        <v>55</v>
      </c>
      <c r="F11" s="51">
        <v>25</v>
      </c>
      <c r="G11" s="51">
        <v>1.9</v>
      </c>
      <c r="H11" s="51">
        <v>0.7</v>
      </c>
      <c r="I11" s="51">
        <v>12.8</v>
      </c>
      <c r="J11" s="51">
        <v>65.5</v>
      </c>
      <c r="K11" s="52"/>
      <c r="L11" s="51">
        <v>3.08</v>
      </c>
    </row>
    <row r="12" spans="1:12" ht="15" x14ac:dyDescent="0.25">
      <c r="A12" s="25"/>
      <c r="B12" s="16"/>
      <c r="C12" s="11"/>
      <c r="D12" s="58" t="s">
        <v>63</v>
      </c>
      <c r="E12" s="50" t="s">
        <v>104</v>
      </c>
      <c r="F12" s="51">
        <v>60</v>
      </c>
      <c r="G12" s="51">
        <v>0.60000000000000009</v>
      </c>
      <c r="H12" s="51">
        <v>2.7</v>
      </c>
      <c r="I12" s="51">
        <v>8.6999999999999993</v>
      </c>
      <c r="J12" s="51">
        <v>60</v>
      </c>
      <c r="K12" s="51" t="s">
        <v>105</v>
      </c>
      <c r="L12" s="51">
        <v>3.22</v>
      </c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550</v>
      </c>
      <c r="G13" s="21">
        <f t="shared" ref="G13:J13" si="0">SUM(G6:G12)</f>
        <v>27</v>
      </c>
      <c r="H13" s="21">
        <f t="shared" si="0"/>
        <v>13.2</v>
      </c>
      <c r="I13" s="21">
        <f t="shared" si="0"/>
        <v>76.2</v>
      </c>
      <c r="J13" s="21">
        <f t="shared" si="0"/>
        <v>555.70000000000005</v>
      </c>
      <c r="K13" s="27"/>
      <c r="L13" s="21">
        <f t="shared" ref="L13" si="1">SUM(L6:L12)</f>
        <v>45.72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104</v>
      </c>
      <c r="F18" s="51">
        <v>60</v>
      </c>
      <c r="G18" s="51">
        <v>0.60000000000000009</v>
      </c>
      <c r="H18" s="51">
        <v>2.7</v>
      </c>
      <c r="I18" s="51">
        <v>8.6999999999999993</v>
      </c>
      <c r="J18" s="51">
        <v>60</v>
      </c>
      <c r="K18" s="51" t="s">
        <v>105</v>
      </c>
      <c r="L18" s="51">
        <v>3.22</v>
      </c>
    </row>
    <row r="19" spans="1:12" ht="15" x14ac:dyDescent="0.25">
      <c r="A19" s="25"/>
      <c r="B19" s="16"/>
      <c r="C19" s="11"/>
      <c r="D19" s="7" t="s">
        <v>28</v>
      </c>
      <c r="E19" s="50" t="s">
        <v>47</v>
      </c>
      <c r="F19" s="51">
        <v>250</v>
      </c>
      <c r="G19" s="51">
        <v>1.8</v>
      </c>
      <c r="H19" s="51">
        <v>5.9</v>
      </c>
      <c r="I19" s="51">
        <v>8.5</v>
      </c>
      <c r="J19" s="51">
        <v>93.8</v>
      </c>
      <c r="K19" s="52" t="s">
        <v>48</v>
      </c>
      <c r="L19" s="51">
        <v>9.2799999999999994</v>
      </c>
    </row>
    <row r="20" spans="1:12" ht="25.5" x14ac:dyDescent="0.25">
      <c r="A20" s="25"/>
      <c r="B20" s="16"/>
      <c r="C20" s="11"/>
      <c r="D20" s="7" t="s">
        <v>29</v>
      </c>
      <c r="E20" s="50" t="s">
        <v>49</v>
      </c>
      <c r="F20" s="51">
        <v>90</v>
      </c>
      <c r="G20" s="51">
        <v>17.3</v>
      </c>
      <c r="H20" s="51">
        <v>4</v>
      </c>
      <c r="I20" s="51">
        <v>12.1</v>
      </c>
      <c r="J20" s="51">
        <v>152.5</v>
      </c>
      <c r="K20" s="52" t="s">
        <v>50</v>
      </c>
      <c r="L20" s="51">
        <v>27.85</v>
      </c>
    </row>
    <row r="21" spans="1:12" ht="15" x14ac:dyDescent="0.25">
      <c r="A21" s="25"/>
      <c r="B21" s="16"/>
      <c r="C21" s="11"/>
      <c r="D21" s="7" t="s">
        <v>30</v>
      </c>
      <c r="E21" s="50" t="s">
        <v>51</v>
      </c>
      <c r="F21" s="51">
        <v>150</v>
      </c>
      <c r="G21" s="51">
        <v>5.3</v>
      </c>
      <c r="H21" s="51">
        <v>5.5</v>
      </c>
      <c r="I21" s="51">
        <v>32.700000000000003</v>
      </c>
      <c r="J21" s="51">
        <v>202</v>
      </c>
      <c r="K21" s="52" t="s">
        <v>52</v>
      </c>
      <c r="L21" s="51">
        <v>8.73</v>
      </c>
    </row>
    <row r="22" spans="1:12" ht="25.5" x14ac:dyDescent="0.25">
      <c r="A22" s="25"/>
      <c r="B22" s="16"/>
      <c r="C22" s="11"/>
      <c r="D22" s="7" t="s">
        <v>31</v>
      </c>
      <c r="E22" s="50" t="s">
        <v>53</v>
      </c>
      <c r="F22" s="51">
        <v>200</v>
      </c>
      <c r="G22" s="51">
        <v>0.2</v>
      </c>
      <c r="H22" s="51">
        <v>0</v>
      </c>
      <c r="I22" s="51">
        <v>0</v>
      </c>
      <c r="J22" s="51">
        <v>26.8</v>
      </c>
      <c r="K22" s="52" t="s">
        <v>54</v>
      </c>
      <c r="L22" s="51">
        <v>0.89</v>
      </c>
    </row>
    <row r="23" spans="1:12" ht="15" x14ac:dyDescent="0.25">
      <c r="A23" s="25"/>
      <c r="B23" s="16"/>
      <c r="C23" s="11"/>
      <c r="D23" s="7" t="s">
        <v>32</v>
      </c>
      <c r="E23" s="50" t="s">
        <v>55</v>
      </c>
      <c r="F23" s="51">
        <v>25</v>
      </c>
      <c r="G23" s="51">
        <v>1.9</v>
      </c>
      <c r="H23" s="51">
        <v>0.7</v>
      </c>
      <c r="I23" s="51">
        <v>12.8</v>
      </c>
      <c r="J23" s="51">
        <v>65.5</v>
      </c>
      <c r="K23" s="52"/>
      <c r="L23" s="51">
        <v>3.08</v>
      </c>
    </row>
    <row r="24" spans="1:12" ht="15" x14ac:dyDescent="0.25">
      <c r="A24" s="25"/>
      <c r="B24" s="16"/>
      <c r="C24" s="11"/>
      <c r="D24" s="7" t="s">
        <v>33</v>
      </c>
      <c r="E24" s="50" t="s">
        <v>56</v>
      </c>
      <c r="F24" s="51">
        <v>25</v>
      </c>
      <c r="G24" s="51">
        <v>1.7</v>
      </c>
      <c r="H24" s="51">
        <v>0.3</v>
      </c>
      <c r="I24" s="51">
        <v>9.9</v>
      </c>
      <c r="J24" s="51">
        <v>48.9</v>
      </c>
      <c r="K24" s="52"/>
      <c r="L24" s="51">
        <v>1.95</v>
      </c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800</v>
      </c>
      <c r="G27" s="21">
        <f t="shared" ref="G27:J27" si="3">SUM(G18:G26)</f>
        <v>28.8</v>
      </c>
      <c r="H27" s="21">
        <f t="shared" si="3"/>
        <v>19.100000000000001</v>
      </c>
      <c r="I27" s="21">
        <f t="shared" si="3"/>
        <v>84.7</v>
      </c>
      <c r="J27" s="21">
        <f t="shared" si="3"/>
        <v>649.5</v>
      </c>
      <c r="K27" s="27"/>
      <c r="L27" s="21">
        <f>SUM(L18:L26)</f>
        <v>55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L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t="shared" si="4"/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65" t="s">
        <v>4</v>
      </c>
      <c r="D47" s="66"/>
      <c r="E47" s="33"/>
      <c r="F47" s="34">
        <f>F13+F17+F27+F32+F39+F46</f>
        <v>1350</v>
      </c>
      <c r="G47" s="34">
        <f t="shared" ref="G47:J47" si="7">G13+G17+G27+G32+G39+G46</f>
        <v>55.8</v>
      </c>
      <c r="H47" s="34">
        <f t="shared" si="7"/>
        <v>32.299999999999997</v>
      </c>
      <c r="I47" s="34">
        <f t="shared" si="7"/>
        <v>160.9</v>
      </c>
      <c r="J47" s="34">
        <f t="shared" si="7"/>
        <v>1205.2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50" t="s">
        <v>58</v>
      </c>
      <c r="F48" s="51">
        <v>90</v>
      </c>
      <c r="G48" s="51">
        <v>8.6999999999999993</v>
      </c>
      <c r="H48" s="51">
        <v>8.8000000000000007</v>
      </c>
      <c r="I48" s="51">
        <v>4.9000000000000004</v>
      </c>
      <c r="J48" s="51">
        <v>133.6</v>
      </c>
      <c r="K48" s="52" t="s">
        <v>59</v>
      </c>
      <c r="L48" s="51">
        <v>25.53</v>
      </c>
    </row>
    <row r="49" spans="1:12" ht="15" x14ac:dyDescent="0.25">
      <c r="A49" s="15"/>
      <c r="B49" s="16"/>
      <c r="C49" s="11"/>
      <c r="D49" s="6"/>
      <c r="E49" s="50" t="s">
        <v>60</v>
      </c>
      <c r="F49" s="51">
        <v>150</v>
      </c>
      <c r="G49" s="51">
        <v>8.1999999999999993</v>
      </c>
      <c r="H49" s="51">
        <v>6.9</v>
      </c>
      <c r="I49" s="51">
        <v>35.9</v>
      </c>
      <c r="J49" s="51">
        <v>238.9</v>
      </c>
      <c r="K49" s="52" t="s">
        <v>61</v>
      </c>
      <c r="L49" s="51">
        <v>10.27</v>
      </c>
    </row>
    <row r="50" spans="1:12" ht="15" x14ac:dyDescent="0.25">
      <c r="A50" s="15"/>
      <c r="B50" s="16"/>
      <c r="C50" s="11"/>
      <c r="D50" s="7" t="s">
        <v>22</v>
      </c>
      <c r="E50" s="50" t="s">
        <v>62</v>
      </c>
      <c r="F50" s="51">
        <v>200</v>
      </c>
      <c r="G50" s="51">
        <v>0.4</v>
      </c>
      <c r="H50" s="51">
        <v>0.4</v>
      </c>
      <c r="I50" s="51">
        <v>17.3</v>
      </c>
      <c r="J50" s="51">
        <v>70</v>
      </c>
      <c r="K50" s="61" t="s">
        <v>121</v>
      </c>
      <c r="L50" s="51">
        <v>5.37</v>
      </c>
    </row>
    <row r="51" spans="1:12" ht="15" x14ac:dyDescent="0.25">
      <c r="A51" s="15"/>
      <c r="B51" s="16"/>
      <c r="C51" s="11"/>
      <c r="D51" s="7" t="s">
        <v>23</v>
      </c>
      <c r="E51" s="50" t="s">
        <v>56</v>
      </c>
      <c r="F51" s="51">
        <v>25</v>
      </c>
      <c r="G51" s="51">
        <v>1.7</v>
      </c>
      <c r="H51" s="51">
        <v>0.3</v>
      </c>
      <c r="I51" s="51">
        <v>9.9</v>
      </c>
      <c r="J51" s="51">
        <v>48.9</v>
      </c>
      <c r="K51" s="52"/>
      <c r="L51" s="51">
        <v>1.95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58" t="s">
        <v>32</v>
      </c>
      <c r="E53" s="50" t="s">
        <v>55</v>
      </c>
      <c r="F53" s="51">
        <v>25</v>
      </c>
      <c r="G53" s="51">
        <v>1.9</v>
      </c>
      <c r="H53" s="51">
        <v>0.7</v>
      </c>
      <c r="I53" s="51">
        <v>12.8</v>
      </c>
      <c r="J53" s="51">
        <v>65.5</v>
      </c>
      <c r="K53" s="52"/>
      <c r="L53" s="51">
        <v>3.08</v>
      </c>
    </row>
    <row r="54" spans="1:12" ht="25.5" x14ac:dyDescent="0.25">
      <c r="A54" s="15"/>
      <c r="B54" s="16"/>
      <c r="C54" s="11"/>
      <c r="D54" s="58" t="s">
        <v>27</v>
      </c>
      <c r="E54" s="50" t="s">
        <v>106</v>
      </c>
      <c r="F54" s="51">
        <v>60</v>
      </c>
      <c r="G54" s="51">
        <v>0.5</v>
      </c>
      <c r="H54" s="51">
        <v>0.1</v>
      </c>
      <c r="I54" s="51">
        <v>1.5</v>
      </c>
      <c r="J54" s="51">
        <v>8.5</v>
      </c>
      <c r="K54" s="52" t="s">
        <v>107</v>
      </c>
      <c r="L54" s="51">
        <v>14.92</v>
      </c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550</v>
      </c>
      <c r="G55" s="21">
        <f t="shared" ref="G55" si="8">SUM(G48:G54)</f>
        <v>21.399999999999995</v>
      </c>
      <c r="H55" s="21">
        <f t="shared" ref="H55" si="9">SUM(H48:H54)</f>
        <v>17.200000000000003</v>
      </c>
      <c r="I55" s="21">
        <f t="shared" ref="I55" si="10">SUM(I48:I54)</f>
        <v>82.3</v>
      </c>
      <c r="J55" s="21">
        <f t="shared" ref="J55" si="11">SUM(J48:J54)</f>
        <v>565.4</v>
      </c>
      <c r="K55" s="27"/>
      <c r="L55" s="21">
        <f t="shared" ref="L55:L97" si="12">SUM(L48:L54)</f>
        <v>61.12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25.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106</v>
      </c>
      <c r="F60" s="51">
        <v>60</v>
      </c>
      <c r="G60" s="51">
        <v>0.5</v>
      </c>
      <c r="H60" s="51">
        <v>0.1</v>
      </c>
      <c r="I60" s="51">
        <v>1.5</v>
      </c>
      <c r="J60" s="51">
        <v>8.5</v>
      </c>
      <c r="K60" s="52" t="s">
        <v>107</v>
      </c>
      <c r="L60" s="51">
        <v>14.92</v>
      </c>
    </row>
    <row r="61" spans="1:12" ht="15" x14ac:dyDescent="0.25">
      <c r="A61" s="15"/>
      <c r="B61" s="16"/>
      <c r="C61" s="11"/>
      <c r="D61" s="7" t="s">
        <v>28</v>
      </c>
      <c r="E61" s="50" t="s">
        <v>57</v>
      </c>
      <c r="F61" s="51">
        <v>250</v>
      </c>
      <c r="G61" s="51">
        <v>2.4</v>
      </c>
      <c r="H61" s="51">
        <v>8.3000000000000007</v>
      </c>
      <c r="I61" s="51">
        <v>13.6</v>
      </c>
      <c r="J61" s="51">
        <v>171.9</v>
      </c>
      <c r="K61" s="61" t="s">
        <v>120</v>
      </c>
      <c r="L61" s="51">
        <v>10.89</v>
      </c>
    </row>
    <row r="62" spans="1:12" ht="15" x14ac:dyDescent="0.25">
      <c r="A62" s="15"/>
      <c r="B62" s="16"/>
      <c r="C62" s="11"/>
      <c r="D62" s="7" t="s">
        <v>29</v>
      </c>
      <c r="E62" s="50" t="s">
        <v>58</v>
      </c>
      <c r="F62" s="51">
        <v>90</v>
      </c>
      <c r="G62" s="51">
        <v>8.6999999999999993</v>
      </c>
      <c r="H62" s="51">
        <v>8.8000000000000007</v>
      </c>
      <c r="I62" s="51">
        <v>4.9000000000000004</v>
      </c>
      <c r="J62" s="51">
        <v>133.6</v>
      </c>
      <c r="K62" s="52" t="s">
        <v>59</v>
      </c>
      <c r="L62" s="51">
        <v>25.53</v>
      </c>
    </row>
    <row r="63" spans="1:12" ht="15" x14ac:dyDescent="0.25">
      <c r="A63" s="15"/>
      <c r="B63" s="16"/>
      <c r="C63" s="11"/>
      <c r="D63" s="7" t="s">
        <v>30</v>
      </c>
      <c r="E63" s="50" t="s">
        <v>60</v>
      </c>
      <c r="F63" s="51">
        <v>150</v>
      </c>
      <c r="G63" s="51">
        <v>8.1999999999999993</v>
      </c>
      <c r="H63" s="51">
        <v>6.9</v>
      </c>
      <c r="I63" s="51">
        <v>35.9</v>
      </c>
      <c r="J63" s="51">
        <v>238.9</v>
      </c>
      <c r="K63" s="52" t="s">
        <v>61</v>
      </c>
      <c r="L63" s="51">
        <v>10.27</v>
      </c>
    </row>
    <row r="64" spans="1:12" ht="15" x14ac:dyDescent="0.25">
      <c r="A64" s="15"/>
      <c r="B64" s="16"/>
      <c r="C64" s="11"/>
      <c r="D64" s="7" t="s">
        <v>31</v>
      </c>
      <c r="E64" s="50" t="s">
        <v>62</v>
      </c>
      <c r="F64" s="51">
        <v>200</v>
      </c>
      <c r="G64" s="51">
        <v>0.4</v>
      </c>
      <c r="H64" s="51">
        <v>0.4</v>
      </c>
      <c r="I64" s="51">
        <v>17.3</v>
      </c>
      <c r="J64" s="51">
        <v>70</v>
      </c>
      <c r="K64" s="61" t="s">
        <v>121</v>
      </c>
      <c r="L64" s="51">
        <v>5.37</v>
      </c>
    </row>
    <row r="65" spans="1:12" ht="15" x14ac:dyDescent="0.25">
      <c r="A65" s="15"/>
      <c r="B65" s="16"/>
      <c r="C65" s="11"/>
      <c r="D65" s="7" t="s">
        <v>23</v>
      </c>
      <c r="E65" s="50" t="s">
        <v>56</v>
      </c>
      <c r="F65" s="51">
        <v>25</v>
      </c>
      <c r="G65" s="51">
        <v>1.7</v>
      </c>
      <c r="H65" s="51">
        <v>0.3</v>
      </c>
      <c r="I65" s="51">
        <v>9.9</v>
      </c>
      <c r="J65" s="51">
        <v>48.9</v>
      </c>
      <c r="K65" s="52"/>
      <c r="L65" s="51">
        <v>1.95</v>
      </c>
    </row>
    <row r="66" spans="1:12" ht="15" x14ac:dyDescent="0.25">
      <c r="A66" s="15"/>
      <c r="B66" s="16"/>
      <c r="C66" s="11"/>
      <c r="D66" s="7" t="s">
        <v>32</v>
      </c>
      <c r="E66" s="50" t="s">
        <v>55</v>
      </c>
      <c r="F66" s="51">
        <v>25</v>
      </c>
      <c r="G66" s="51">
        <v>1.9</v>
      </c>
      <c r="H66" s="51">
        <v>0.7</v>
      </c>
      <c r="I66" s="51">
        <v>12.8</v>
      </c>
      <c r="J66" s="51">
        <v>65.5</v>
      </c>
      <c r="K66" s="52"/>
      <c r="L66" s="51">
        <v>3.08</v>
      </c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800</v>
      </c>
      <c r="G69" s="21">
        <f t="shared" ref="G69" si="18">SUM(G60:G68)</f>
        <v>23.799999999999994</v>
      </c>
      <c r="H69" s="21">
        <f t="shared" ref="H69" si="19">SUM(H60:H68)</f>
        <v>25.5</v>
      </c>
      <c r="I69" s="21">
        <f t="shared" ref="I69" si="20">SUM(I60:I68)</f>
        <v>95.9</v>
      </c>
      <c r="J69" s="21">
        <f t="shared" ref="J69" si="21">SUM(J60:J68)</f>
        <v>737.3</v>
      </c>
      <c r="K69" s="27"/>
      <c r="L69" s="21">
        <f>SUM(L60:L68)</f>
        <v>72.010000000000005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:L74" si="25">SUM(J70:J73)</f>
        <v>0</v>
      </c>
      <c r="K74" s="27"/>
      <c r="L74" s="21">
        <f t="shared" si="25"/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65" t="s">
        <v>4</v>
      </c>
      <c r="D89" s="66"/>
      <c r="E89" s="33"/>
      <c r="F89" s="34">
        <f>F55+F59+F69+F74+F81+F88</f>
        <v>1350</v>
      </c>
      <c r="G89" s="34">
        <f t="shared" ref="G89" si="36">G55+G59+G69+G74+G81+G88</f>
        <v>45.199999999999989</v>
      </c>
      <c r="H89" s="34">
        <f t="shared" ref="H89" si="37">H55+H59+H69+H74+H81+H88</f>
        <v>42.7</v>
      </c>
      <c r="I89" s="34">
        <f t="shared" ref="I89" si="38">I55+I59+I69+I74+I81+I88</f>
        <v>178.2</v>
      </c>
      <c r="J89" s="34">
        <f t="shared" ref="J89" si="39">J55+J59+J69+J74+J81+J88</f>
        <v>1302.6999999999998</v>
      </c>
      <c r="K89" s="35"/>
      <c r="L89" s="34">
        <f t="shared" ref="L89" ca="1" si="40">L55+L59+L69+L74+L81+L88</f>
        <v>0</v>
      </c>
    </row>
    <row r="90" spans="1:12" ht="25.5" x14ac:dyDescent="0.25">
      <c r="A90" s="22">
        <v>1</v>
      </c>
      <c r="B90" s="23">
        <v>3</v>
      </c>
      <c r="C90" s="24" t="s">
        <v>20</v>
      </c>
      <c r="D90" s="5" t="s">
        <v>21</v>
      </c>
      <c r="E90" s="60" t="s">
        <v>108</v>
      </c>
      <c r="F90" s="51">
        <v>100</v>
      </c>
      <c r="G90" s="51">
        <v>14.1</v>
      </c>
      <c r="H90" s="51">
        <v>2.6</v>
      </c>
      <c r="I90" s="51">
        <v>8.6</v>
      </c>
      <c r="J90" s="51">
        <v>114.3</v>
      </c>
      <c r="K90" s="52" t="s">
        <v>67</v>
      </c>
      <c r="L90" s="51">
        <v>28.12</v>
      </c>
    </row>
    <row r="91" spans="1:12" ht="25.5" x14ac:dyDescent="0.25">
      <c r="A91" s="25"/>
      <c r="B91" s="16"/>
      <c r="C91" s="11"/>
      <c r="D91" s="6"/>
      <c r="E91" s="50" t="s">
        <v>68</v>
      </c>
      <c r="F91" s="51">
        <v>160</v>
      </c>
      <c r="G91" s="51">
        <v>3.2</v>
      </c>
      <c r="H91" s="51">
        <v>14.2</v>
      </c>
      <c r="I91" s="51">
        <v>19.8</v>
      </c>
      <c r="J91" s="51">
        <v>220.6</v>
      </c>
      <c r="K91" s="52" t="s">
        <v>69</v>
      </c>
      <c r="L91" s="51">
        <v>23.82</v>
      </c>
    </row>
    <row r="92" spans="1:12" ht="25.5" x14ac:dyDescent="0.25">
      <c r="A92" s="25"/>
      <c r="B92" s="16"/>
      <c r="C92" s="11"/>
      <c r="D92" s="7" t="s">
        <v>22</v>
      </c>
      <c r="E92" s="50" t="s">
        <v>70</v>
      </c>
      <c r="F92" s="51">
        <v>200</v>
      </c>
      <c r="G92" s="51">
        <v>0</v>
      </c>
      <c r="H92" s="51">
        <v>0</v>
      </c>
      <c r="I92" s="51">
        <v>28</v>
      </c>
      <c r="J92" s="51">
        <v>108</v>
      </c>
      <c r="K92" s="52" t="s">
        <v>71</v>
      </c>
      <c r="L92" s="51">
        <v>7.65</v>
      </c>
    </row>
    <row r="93" spans="1:12" ht="15" x14ac:dyDescent="0.25">
      <c r="A93" s="25"/>
      <c r="B93" s="16"/>
      <c r="C93" s="11"/>
      <c r="D93" s="7" t="s">
        <v>23</v>
      </c>
      <c r="E93" s="50" t="s">
        <v>56</v>
      </c>
      <c r="F93" s="51">
        <v>25</v>
      </c>
      <c r="G93" s="51">
        <v>1.7</v>
      </c>
      <c r="H93" s="51">
        <v>0.3</v>
      </c>
      <c r="I93" s="51">
        <v>9.9</v>
      </c>
      <c r="J93" s="51">
        <v>48.9</v>
      </c>
      <c r="K93" s="52"/>
      <c r="L93" s="51">
        <v>1.95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58" t="s">
        <v>32</v>
      </c>
      <c r="E95" s="50" t="s">
        <v>55</v>
      </c>
      <c r="F95" s="51">
        <v>25</v>
      </c>
      <c r="G95" s="51">
        <v>1.9</v>
      </c>
      <c r="H95" s="51">
        <v>0.7</v>
      </c>
      <c r="I95" s="51">
        <v>12.8</v>
      </c>
      <c r="J95" s="51">
        <v>65.5</v>
      </c>
      <c r="K95" s="52"/>
      <c r="L95" s="51">
        <v>3.08</v>
      </c>
    </row>
    <row r="96" spans="1:12" ht="15" x14ac:dyDescent="0.25">
      <c r="A96" s="25"/>
      <c r="B96" s="16"/>
      <c r="C96" s="11"/>
      <c r="D96" s="58" t="s">
        <v>63</v>
      </c>
      <c r="E96" s="50" t="s">
        <v>64</v>
      </c>
      <c r="F96" s="51">
        <v>60</v>
      </c>
      <c r="G96" s="51">
        <v>0.7</v>
      </c>
      <c r="H96" s="51">
        <v>0.1</v>
      </c>
      <c r="I96" s="51">
        <v>2.2999999999999998</v>
      </c>
      <c r="J96" s="51">
        <v>12.8</v>
      </c>
      <c r="K96" s="52" t="s">
        <v>61</v>
      </c>
      <c r="L96" s="51">
        <v>14.92</v>
      </c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570</v>
      </c>
      <c r="G97" s="21">
        <f t="shared" ref="G97" si="41">SUM(G90:G96)</f>
        <v>21.599999999999998</v>
      </c>
      <c r="H97" s="21">
        <f t="shared" ref="H97" si="42">SUM(H90:H96)</f>
        <v>17.900000000000002</v>
      </c>
      <c r="I97" s="21">
        <f t="shared" ref="I97" si="43">SUM(I90:I96)</f>
        <v>81.399999999999991</v>
      </c>
      <c r="J97" s="21">
        <f t="shared" ref="J97" si="44">SUM(J90:J96)</f>
        <v>570.09999999999991</v>
      </c>
      <c r="K97" s="27"/>
      <c r="L97" s="21">
        <f t="shared" si="12"/>
        <v>79.540000000000006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5">SUM(G98:G100)</f>
        <v>0</v>
      </c>
      <c r="H101" s="21">
        <f t="shared" ref="H101" si="46">SUM(H98:H100)</f>
        <v>0</v>
      </c>
      <c r="I101" s="21">
        <f t="shared" ref="I101" si="47">SUM(I98:I100)</f>
        <v>0</v>
      </c>
      <c r="J101" s="21">
        <f t="shared" ref="J101" si="48">SUM(J98:J100)</f>
        <v>0</v>
      </c>
      <c r="K101" s="27"/>
      <c r="L101" s="21">
        <f t="shared" ref="L101" ca="1" si="49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64</v>
      </c>
      <c r="F102" s="51">
        <v>60</v>
      </c>
      <c r="G102" s="51">
        <v>0.7</v>
      </c>
      <c r="H102" s="51">
        <v>0.1</v>
      </c>
      <c r="I102" s="51">
        <v>2.2999999999999998</v>
      </c>
      <c r="J102" s="51">
        <v>12.8</v>
      </c>
      <c r="K102" s="52" t="s">
        <v>61</v>
      </c>
      <c r="L102" s="51">
        <v>14.92</v>
      </c>
    </row>
    <row r="103" spans="1:12" ht="25.5" x14ac:dyDescent="0.25">
      <c r="A103" s="25"/>
      <c r="B103" s="16"/>
      <c r="C103" s="11"/>
      <c r="D103" s="7" t="s">
        <v>28</v>
      </c>
      <c r="E103" s="50" t="s">
        <v>65</v>
      </c>
      <c r="F103" s="51">
        <v>250</v>
      </c>
      <c r="G103" s="51">
        <v>8.4</v>
      </c>
      <c r="H103" s="51">
        <v>5.8</v>
      </c>
      <c r="I103" s="51">
        <v>20.399999999999999</v>
      </c>
      <c r="J103" s="51">
        <v>166.4</v>
      </c>
      <c r="K103" s="52" t="s">
        <v>66</v>
      </c>
      <c r="L103" s="51">
        <v>7.11</v>
      </c>
    </row>
    <row r="104" spans="1:12" ht="25.5" x14ac:dyDescent="0.25">
      <c r="A104" s="25"/>
      <c r="B104" s="16"/>
      <c r="C104" s="11"/>
      <c r="D104" s="7" t="s">
        <v>29</v>
      </c>
      <c r="E104" s="60" t="s">
        <v>108</v>
      </c>
      <c r="F104" s="51">
        <v>100</v>
      </c>
      <c r="G104" s="51">
        <v>14.1</v>
      </c>
      <c r="H104" s="51">
        <v>2.6</v>
      </c>
      <c r="I104" s="51">
        <v>8.6</v>
      </c>
      <c r="J104" s="51">
        <v>114.3</v>
      </c>
      <c r="K104" s="52" t="s">
        <v>67</v>
      </c>
      <c r="L104" s="51">
        <v>28.12</v>
      </c>
    </row>
    <row r="105" spans="1:12" ht="25.5" x14ac:dyDescent="0.25">
      <c r="A105" s="25"/>
      <c r="B105" s="16"/>
      <c r="C105" s="11"/>
      <c r="D105" s="7" t="s">
        <v>30</v>
      </c>
      <c r="E105" s="50" t="s">
        <v>68</v>
      </c>
      <c r="F105" s="51">
        <v>160</v>
      </c>
      <c r="G105" s="51">
        <v>3.2</v>
      </c>
      <c r="H105" s="51">
        <v>14.2</v>
      </c>
      <c r="I105" s="51">
        <v>19.8</v>
      </c>
      <c r="J105" s="51">
        <v>220.6</v>
      </c>
      <c r="K105" s="52" t="s">
        <v>69</v>
      </c>
      <c r="L105" s="51">
        <v>23.82</v>
      </c>
    </row>
    <row r="106" spans="1:12" ht="25.5" x14ac:dyDescent="0.25">
      <c r="A106" s="25"/>
      <c r="B106" s="16"/>
      <c r="C106" s="11"/>
      <c r="D106" s="7" t="s">
        <v>31</v>
      </c>
      <c r="E106" s="50" t="s">
        <v>70</v>
      </c>
      <c r="F106" s="51">
        <v>200</v>
      </c>
      <c r="G106" s="51">
        <v>0</v>
      </c>
      <c r="H106" s="51">
        <v>0</v>
      </c>
      <c r="I106" s="51">
        <v>28</v>
      </c>
      <c r="J106" s="51">
        <v>108</v>
      </c>
      <c r="K106" s="52" t="s">
        <v>71</v>
      </c>
      <c r="L106" s="51">
        <v>7.65</v>
      </c>
    </row>
    <row r="107" spans="1:12" ht="15" x14ac:dyDescent="0.25">
      <c r="A107" s="25"/>
      <c r="B107" s="16"/>
      <c r="C107" s="11"/>
      <c r="D107" s="7" t="s">
        <v>32</v>
      </c>
      <c r="E107" s="50" t="s">
        <v>56</v>
      </c>
      <c r="F107" s="51">
        <v>25</v>
      </c>
      <c r="G107" s="51">
        <v>1.7</v>
      </c>
      <c r="H107" s="51">
        <v>0.3</v>
      </c>
      <c r="I107" s="51">
        <v>9.9</v>
      </c>
      <c r="J107" s="51">
        <v>48.9</v>
      </c>
      <c r="K107" s="52"/>
      <c r="L107" s="51">
        <v>1.95</v>
      </c>
    </row>
    <row r="108" spans="1:12" ht="15" x14ac:dyDescent="0.25">
      <c r="A108" s="25"/>
      <c r="B108" s="16"/>
      <c r="C108" s="11"/>
      <c r="D108" s="7" t="s">
        <v>33</v>
      </c>
      <c r="E108" s="50" t="s">
        <v>55</v>
      </c>
      <c r="F108" s="51">
        <v>25</v>
      </c>
      <c r="G108" s="51">
        <v>1.9</v>
      </c>
      <c r="H108" s="51">
        <v>0.7</v>
      </c>
      <c r="I108" s="51">
        <v>12.8</v>
      </c>
      <c r="J108" s="51">
        <v>65.5</v>
      </c>
      <c r="K108" s="52"/>
      <c r="L108" s="51">
        <v>3.08</v>
      </c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820</v>
      </c>
      <c r="G111" s="21">
        <f>SUM(G102:G110)</f>
        <v>29.999999999999996</v>
      </c>
      <c r="H111" s="21">
        <f t="shared" ref="H111" si="50">SUM(H102:H110)</f>
        <v>23.7</v>
      </c>
      <c r="I111" s="21">
        <f t="shared" ref="I111" si="51">SUM(I102:I110)</f>
        <v>101.8</v>
      </c>
      <c r="J111" s="21">
        <f t="shared" ref="J111" si="52">SUM(J102:J110)</f>
        <v>736.5</v>
      </c>
      <c r="K111" s="27"/>
      <c r="L111" s="21">
        <f>SUM(L102:L110)</f>
        <v>86.65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3">SUM(G112:G115)</f>
        <v>0</v>
      </c>
      <c r="H116" s="21">
        <f t="shared" ref="H116" si="54">SUM(H112:H115)</f>
        <v>0</v>
      </c>
      <c r="I116" s="21">
        <f t="shared" ref="I116" si="55">SUM(I112:I115)</f>
        <v>0</v>
      </c>
      <c r="J116" s="21">
        <f t="shared" ref="J116:L116" si="56">SUM(J112:J115)</f>
        <v>0</v>
      </c>
      <c r="K116" s="27"/>
      <c r="L116" s="21">
        <f t="shared" si="56"/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7">SUM(G117:G122)</f>
        <v>0</v>
      </c>
      <c r="H123" s="21">
        <f t="shared" ref="H123" si="58">SUM(H117:H122)</f>
        <v>0</v>
      </c>
      <c r="I123" s="21">
        <f t="shared" ref="I123" si="59">SUM(I117:I122)</f>
        <v>0</v>
      </c>
      <c r="J123" s="21">
        <f t="shared" ref="J123" si="60">SUM(J117:J122)</f>
        <v>0</v>
      </c>
      <c r="K123" s="27"/>
      <c r="L123" s="21">
        <f t="shared" ref="L123" ca="1" si="61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2">SUM(G124:G129)</f>
        <v>0</v>
      </c>
      <c r="H130" s="21">
        <f t="shared" ref="H130" si="63">SUM(H124:H129)</f>
        <v>0</v>
      </c>
      <c r="I130" s="21">
        <f t="shared" ref="I130" si="64">SUM(I124:I129)</f>
        <v>0</v>
      </c>
      <c r="J130" s="21">
        <f t="shared" ref="J130" si="65">SUM(J124:J129)</f>
        <v>0</v>
      </c>
      <c r="K130" s="27"/>
      <c r="L130" s="21">
        <f t="shared" ref="L130" ca="1" si="66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65" t="s">
        <v>4</v>
      </c>
      <c r="D131" s="66"/>
      <c r="E131" s="33"/>
      <c r="F131" s="34">
        <f>F97+F101+F111+F116+F123+F130</f>
        <v>1390</v>
      </c>
      <c r="G131" s="34">
        <f t="shared" ref="G131" si="67">G97+G101+G111+G116+G123+G130</f>
        <v>51.599999999999994</v>
      </c>
      <c r="H131" s="34">
        <f t="shared" ref="H131" si="68">H97+H101+H111+H116+H123+H130</f>
        <v>41.6</v>
      </c>
      <c r="I131" s="34">
        <f t="shared" ref="I131" si="69">I97+I101+I111+I116+I123+I130</f>
        <v>183.2</v>
      </c>
      <c r="J131" s="34">
        <f t="shared" ref="J131" si="70">J97+J101+J111+J116+J123+J130</f>
        <v>1306.5999999999999</v>
      </c>
      <c r="K131" s="35"/>
      <c r="L131" s="34">
        <f t="shared" ref="L131" ca="1" si="71">L97+L101+L111+L116+L123+L130</f>
        <v>0</v>
      </c>
    </row>
    <row r="132" spans="1:12" ht="25.5" x14ac:dyDescent="0.25">
      <c r="A132" s="22">
        <v>1</v>
      </c>
      <c r="B132" s="23">
        <v>4</v>
      </c>
      <c r="C132" s="24" t="s">
        <v>20</v>
      </c>
      <c r="D132" s="5" t="s">
        <v>21</v>
      </c>
      <c r="E132" s="50" t="s">
        <v>76</v>
      </c>
      <c r="F132" s="51">
        <v>100</v>
      </c>
      <c r="G132" s="51">
        <v>14.1</v>
      </c>
      <c r="H132" s="51">
        <v>6.3</v>
      </c>
      <c r="I132" s="51">
        <v>4.4000000000000004</v>
      </c>
      <c r="J132" s="51">
        <v>131.30000000000001</v>
      </c>
      <c r="K132" s="52" t="s">
        <v>77</v>
      </c>
      <c r="L132" s="51">
        <v>27.62</v>
      </c>
    </row>
    <row r="133" spans="1:12" ht="15" x14ac:dyDescent="0.25">
      <c r="A133" s="25"/>
      <c r="B133" s="16"/>
      <c r="C133" s="11"/>
      <c r="D133" s="6"/>
      <c r="E133" s="50" t="s">
        <v>78</v>
      </c>
      <c r="F133" s="51">
        <v>150</v>
      </c>
      <c r="G133" s="51">
        <v>3.6</v>
      </c>
      <c r="H133" s="51">
        <v>5.4</v>
      </c>
      <c r="I133" s="51">
        <v>36.4</v>
      </c>
      <c r="J133" s="51">
        <v>208.7</v>
      </c>
      <c r="K133" s="52" t="s">
        <v>79</v>
      </c>
      <c r="L133" s="51">
        <v>12.07</v>
      </c>
    </row>
    <row r="134" spans="1:12" ht="25.5" x14ac:dyDescent="0.25">
      <c r="A134" s="25"/>
      <c r="B134" s="16"/>
      <c r="C134" s="11"/>
      <c r="D134" s="7" t="s">
        <v>22</v>
      </c>
      <c r="E134" s="50" t="s">
        <v>84</v>
      </c>
      <c r="F134" s="51">
        <v>200</v>
      </c>
      <c r="G134" s="51">
        <v>1</v>
      </c>
      <c r="H134" s="51">
        <v>0.1</v>
      </c>
      <c r="I134" s="51">
        <v>15.7</v>
      </c>
      <c r="J134" s="51">
        <v>66.900000000000006</v>
      </c>
      <c r="K134" s="52" t="s">
        <v>85</v>
      </c>
      <c r="L134" s="64">
        <v>8</v>
      </c>
    </row>
    <row r="135" spans="1:12" ht="15" x14ac:dyDescent="0.25">
      <c r="A135" s="25"/>
      <c r="B135" s="16"/>
      <c r="C135" s="11"/>
      <c r="D135" s="7" t="s">
        <v>23</v>
      </c>
      <c r="E135" s="50" t="s">
        <v>56</v>
      </c>
      <c r="F135" s="51">
        <v>25</v>
      </c>
      <c r="G135" s="51">
        <v>1.7</v>
      </c>
      <c r="H135" s="51">
        <v>0.3</v>
      </c>
      <c r="I135" s="51">
        <v>9.9</v>
      </c>
      <c r="J135" s="51">
        <v>48.9</v>
      </c>
      <c r="K135" s="52"/>
      <c r="L135" s="51">
        <v>1.95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58" t="s">
        <v>32</v>
      </c>
      <c r="E137" s="50" t="s">
        <v>55</v>
      </c>
      <c r="F137" s="51">
        <v>25</v>
      </c>
      <c r="G137" s="51">
        <v>1.9</v>
      </c>
      <c r="H137" s="51">
        <v>0.7</v>
      </c>
      <c r="I137" s="51">
        <v>12.8</v>
      </c>
      <c r="J137" s="51">
        <v>65.5</v>
      </c>
      <c r="K137" s="52"/>
      <c r="L137" s="51">
        <v>3.08</v>
      </c>
    </row>
    <row r="138" spans="1:12" ht="15" x14ac:dyDescent="0.25">
      <c r="A138" s="25"/>
      <c r="B138" s="16"/>
      <c r="C138" s="11"/>
      <c r="D138" s="58" t="s">
        <v>27</v>
      </c>
      <c r="E138" s="50" t="s">
        <v>72</v>
      </c>
      <c r="F138" s="51">
        <v>60</v>
      </c>
      <c r="G138" s="51">
        <v>1.6</v>
      </c>
      <c r="H138" s="51">
        <v>6.1</v>
      </c>
      <c r="I138" s="51">
        <v>6.2</v>
      </c>
      <c r="J138" s="51">
        <v>85.7</v>
      </c>
      <c r="K138" s="52" t="s">
        <v>73</v>
      </c>
      <c r="L138" s="51">
        <v>4.9000000000000004</v>
      </c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560</v>
      </c>
      <c r="G139" s="21">
        <f t="shared" ref="G139" si="72">SUM(G132:G138)</f>
        <v>23.9</v>
      </c>
      <c r="H139" s="21">
        <f t="shared" ref="H139" si="73">SUM(H132:H138)</f>
        <v>18.899999999999999</v>
      </c>
      <c r="I139" s="21">
        <f t="shared" ref="I139" si="74">SUM(I132:I138)</f>
        <v>85.4</v>
      </c>
      <c r="J139" s="21">
        <f t="shared" ref="J139" si="75">SUM(J132:J138)</f>
        <v>607</v>
      </c>
      <c r="K139" s="27"/>
      <c r="L139" s="21">
        <f t="shared" ref="L139:L181" si="76">SUM(L132:L138)</f>
        <v>57.62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7">SUM(G140:G142)</f>
        <v>0</v>
      </c>
      <c r="H143" s="21">
        <f t="shared" ref="H143" si="78">SUM(H140:H142)</f>
        <v>0</v>
      </c>
      <c r="I143" s="21">
        <f t="shared" ref="I143" si="79">SUM(I140:I142)</f>
        <v>0</v>
      </c>
      <c r="J143" s="21">
        <f t="shared" ref="J143" si="80">SUM(J140:J142)</f>
        <v>0</v>
      </c>
      <c r="K143" s="27"/>
      <c r="L143" s="21">
        <f t="shared" ref="L143" ca="1" si="81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72</v>
      </c>
      <c r="F144" s="51">
        <v>60</v>
      </c>
      <c r="G144" s="51">
        <v>1.6</v>
      </c>
      <c r="H144" s="51">
        <v>6.1</v>
      </c>
      <c r="I144" s="51">
        <v>6.2</v>
      </c>
      <c r="J144" s="51">
        <v>85.7</v>
      </c>
      <c r="K144" s="52" t="s">
        <v>73</v>
      </c>
      <c r="L144" s="51">
        <v>4.9000000000000004</v>
      </c>
    </row>
    <row r="145" spans="1:12" ht="15" x14ac:dyDescent="0.25">
      <c r="A145" s="25"/>
      <c r="B145" s="16"/>
      <c r="C145" s="11"/>
      <c r="D145" s="7" t="s">
        <v>28</v>
      </c>
      <c r="E145" s="50" t="s">
        <v>74</v>
      </c>
      <c r="F145" s="51">
        <v>250</v>
      </c>
      <c r="G145" s="51">
        <v>2.1</v>
      </c>
      <c r="H145" s="51">
        <v>5.3</v>
      </c>
      <c r="I145" s="51">
        <v>13.6</v>
      </c>
      <c r="J145" s="51">
        <v>112.5</v>
      </c>
      <c r="K145" s="52" t="s">
        <v>75</v>
      </c>
      <c r="L145" s="51">
        <v>12.82</v>
      </c>
    </row>
    <row r="146" spans="1:12" ht="25.5" x14ac:dyDescent="0.25">
      <c r="A146" s="25"/>
      <c r="B146" s="16"/>
      <c r="C146" s="11"/>
      <c r="D146" s="7" t="s">
        <v>29</v>
      </c>
      <c r="E146" s="50" t="s">
        <v>76</v>
      </c>
      <c r="F146" s="51">
        <v>100</v>
      </c>
      <c r="G146" s="51">
        <v>14.1</v>
      </c>
      <c r="H146" s="51">
        <v>6.3</v>
      </c>
      <c r="I146" s="51">
        <v>4.4000000000000004</v>
      </c>
      <c r="J146" s="51">
        <v>131.30000000000001</v>
      </c>
      <c r="K146" s="52" t="s">
        <v>77</v>
      </c>
      <c r="L146" s="51">
        <v>27.62</v>
      </c>
    </row>
    <row r="147" spans="1:12" ht="15" x14ac:dyDescent="0.25">
      <c r="A147" s="25"/>
      <c r="B147" s="16"/>
      <c r="C147" s="11"/>
      <c r="D147" s="7" t="s">
        <v>30</v>
      </c>
      <c r="E147" s="50" t="s">
        <v>78</v>
      </c>
      <c r="F147" s="51">
        <v>150</v>
      </c>
      <c r="G147" s="51">
        <v>3.6</v>
      </c>
      <c r="H147" s="51">
        <v>5.4</v>
      </c>
      <c r="I147" s="51">
        <v>36.4</v>
      </c>
      <c r="J147" s="51">
        <v>208.7</v>
      </c>
      <c r="K147" s="52" t="s">
        <v>79</v>
      </c>
      <c r="L147" s="51">
        <v>12.07</v>
      </c>
    </row>
    <row r="148" spans="1:12" ht="25.5" x14ac:dyDescent="0.25">
      <c r="A148" s="25"/>
      <c r="B148" s="16"/>
      <c r="C148" s="11"/>
      <c r="D148" s="7" t="s">
        <v>31</v>
      </c>
      <c r="E148" s="50" t="s">
        <v>84</v>
      </c>
      <c r="F148" s="51">
        <v>200</v>
      </c>
      <c r="G148" s="51">
        <v>1</v>
      </c>
      <c r="H148" s="51">
        <v>0.1</v>
      </c>
      <c r="I148" s="51">
        <v>15.7</v>
      </c>
      <c r="J148" s="51">
        <v>66.900000000000006</v>
      </c>
      <c r="K148" s="52" t="s">
        <v>85</v>
      </c>
      <c r="L148" s="64">
        <v>8</v>
      </c>
    </row>
    <row r="149" spans="1:12" ht="15" x14ac:dyDescent="0.25">
      <c r="A149" s="25"/>
      <c r="B149" s="16"/>
      <c r="C149" s="11"/>
      <c r="D149" s="7" t="s">
        <v>32</v>
      </c>
      <c r="E149" s="50" t="s">
        <v>55</v>
      </c>
      <c r="F149" s="51">
        <v>25</v>
      </c>
      <c r="G149" s="51">
        <v>1.9</v>
      </c>
      <c r="H149" s="51">
        <v>0.7</v>
      </c>
      <c r="I149" s="51">
        <v>12.8</v>
      </c>
      <c r="J149" s="51">
        <v>65.5</v>
      </c>
      <c r="K149" s="52"/>
      <c r="L149" s="51">
        <v>3.08</v>
      </c>
    </row>
    <row r="150" spans="1:12" ht="15" x14ac:dyDescent="0.25">
      <c r="A150" s="25"/>
      <c r="B150" s="16"/>
      <c r="C150" s="11"/>
      <c r="D150" s="7" t="s">
        <v>33</v>
      </c>
      <c r="E150" s="50" t="s">
        <v>56</v>
      </c>
      <c r="F150" s="51">
        <v>25</v>
      </c>
      <c r="G150" s="51">
        <v>1.7</v>
      </c>
      <c r="H150" s="51">
        <v>0.3</v>
      </c>
      <c r="I150" s="51">
        <v>9.9</v>
      </c>
      <c r="J150" s="51">
        <v>48.9</v>
      </c>
      <c r="K150" s="52"/>
      <c r="L150" s="51">
        <v>1.95</v>
      </c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810</v>
      </c>
      <c r="G153" s="21">
        <f t="shared" ref="G153" si="82">SUM(G144:G152)</f>
        <v>26</v>
      </c>
      <c r="H153" s="21">
        <f t="shared" ref="H153" si="83">SUM(H144:H152)</f>
        <v>24.200000000000003</v>
      </c>
      <c r="I153" s="21">
        <f t="shared" ref="I153" si="84">SUM(I144:I152)</f>
        <v>99</v>
      </c>
      <c r="J153" s="21">
        <f t="shared" ref="J153:L153" si="85">SUM(J144:J152)</f>
        <v>719.5</v>
      </c>
      <c r="K153" s="27"/>
      <c r="L153" s="21">
        <f t="shared" si="85"/>
        <v>70.44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86">SUM(G154:G157)</f>
        <v>0</v>
      </c>
      <c r="H158" s="21">
        <f t="shared" ref="H158" si="87">SUM(H154:H157)</f>
        <v>0</v>
      </c>
      <c r="I158" s="21">
        <f t="shared" ref="I158" si="88">SUM(I154:I157)</f>
        <v>0</v>
      </c>
      <c r="J158" s="21">
        <f t="shared" ref="J158:L158" si="89">SUM(J154:J157)</f>
        <v>0</v>
      </c>
      <c r="K158" s="27"/>
      <c r="L158" s="21">
        <f t="shared" si="89"/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0">SUM(G159:G164)</f>
        <v>0</v>
      </c>
      <c r="H165" s="21">
        <f t="shared" ref="H165" si="91">SUM(H159:H164)</f>
        <v>0</v>
      </c>
      <c r="I165" s="21">
        <f t="shared" ref="I165" si="92">SUM(I159:I164)</f>
        <v>0</v>
      </c>
      <c r="J165" s="21">
        <f t="shared" ref="J165" si="93">SUM(J159:J164)</f>
        <v>0</v>
      </c>
      <c r="K165" s="27"/>
      <c r="L165" s="21">
        <f t="shared" ref="L165" ca="1" si="94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5">SUM(G166:G171)</f>
        <v>0</v>
      </c>
      <c r="H172" s="21">
        <f t="shared" ref="H172" si="96">SUM(H166:H171)</f>
        <v>0</v>
      </c>
      <c r="I172" s="21">
        <f t="shared" ref="I172" si="97">SUM(I166:I171)</f>
        <v>0</v>
      </c>
      <c r="J172" s="21">
        <f t="shared" ref="J172" si="98">SUM(J166:J171)</f>
        <v>0</v>
      </c>
      <c r="K172" s="27"/>
      <c r="L172" s="21">
        <f t="shared" ref="L172" ca="1" si="99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65" t="s">
        <v>4</v>
      </c>
      <c r="D173" s="66"/>
      <c r="E173" s="33"/>
      <c r="F173" s="34">
        <f>F139+F143+F153+F158+F165+F172</f>
        <v>1370</v>
      </c>
      <c r="G173" s="34">
        <f t="shared" ref="G173" si="100">G139+G143+G153+G158+G165+G172</f>
        <v>49.9</v>
      </c>
      <c r="H173" s="34">
        <f t="shared" ref="H173" si="101">H139+H143+H153+H158+H165+H172</f>
        <v>43.1</v>
      </c>
      <c r="I173" s="34">
        <f t="shared" ref="I173" si="102">I139+I143+I153+I158+I165+I172</f>
        <v>184.4</v>
      </c>
      <c r="J173" s="34">
        <f t="shared" ref="J173" si="103">J139+J143+J153+J158+J165+J172</f>
        <v>1326.5</v>
      </c>
      <c r="K173" s="35"/>
      <c r="L173" s="34">
        <f t="shared" ref="L173" ca="1" si="104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50" t="s">
        <v>109</v>
      </c>
      <c r="F174" s="51">
        <v>200</v>
      </c>
      <c r="G174" s="51">
        <v>32.200000000000003</v>
      </c>
      <c r="H174" s="51">
        <v>20.9</v>
      </c>
      <c r="I174" s="51">
        <v>41.2</v>
      </c>
      <c r="J174" s="51">
        <v>480.79</v>
      </c>
      <c r="K174" s="52" t="s">
        <v>112</v>
      </c>
      <c r="L174" s="51">
        <v>72.78</v>
      </c>
    </row>
    <row r="175" spans="1:12" ht="15" x14ac:dyDescent="0.25">
      <c r="A175" s="25"/>
      <c r="B175" s="16"/>
      <c r="C175" s="11"/>
      <c r="D175" s="6"/>
      <c r="E175" s="50" t="s">
        <v>111</v>
      </c>
      <c r="F175" s="51"/>
      <c r="G175" s="51"/>
      <c r="H175" s="51"/>
      <c r="I175" s="51"/>
      <c r="J175" s="51"/>
      <c r="K175" s="52"/>
      <c r="L175" s="51"/>
    </row>
    <row r="176" spans="1:12" ht="25.5" x14ac:dyDescent="0.25">
      <c r="A176" s="25"/>
      <c r="B176" s="16"/>
      <c r="C176" s="11"/>
      <c r="D176" s="7" t="s">
        <v>22</v>
      </c>
      <c r="E176" s="50" t="s">
        <v>110</v>
      </c>
      <c r="F176" s="51">
        <v>200</v>
      </c>
      <c r="G176" s="51">
        <v>0</v>
      </c>
      <c r="H176" s="51">
        <v>0</v>
      </c>
      <c r="I176" s="51">
        <v>0</v>
      </c>
      <c r="J176" s="51">
        <v>27.9</v>
      </c>
      <c r="K176" s="52" t="s">
        <v>80</v>
      </c>
      <c r="L176" s="51">
        <v>2.17</v>
      </c>
    </row>
    <row r="177" spans="1:12" ht="15" x14ac:dyDescent="0.25">
      <c r="A177" s="25"/>
      <c r="B177" s="16"/>
      <c r="C177" s="11"/>
      <c r="D177" s="7" t="s">
        <v>23</v>
      </c>
      <c r="E177" s="50" t="s">
        <v>111</v>
      </c>
      <c r="F177" s="51"/>
      <c r="G177" s="51"/>
      <c r="H177" s="51"/>
      <c r="I177" s="51"/>
      <c r="J177" s="51"/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 t="s">
        <v>101</v>
      </c>
      <c r="F178" s="51">
        <v>100</v>
      </c>
      <c r="G178" s="51">
        <v>0.42</v>
      </c>
      <c r="H178" s="51">
        <v>0.4</v>
      </c>
      <c r="I178" s="51">
        <v>9.83</v>
      </c>
      <c r="J178" s="51">
        <v>44.4</v>
      </c>
      <c r="K178" s="52"/>
      <c r="L178" s="51">
        <v>14</v>
      </c>
    </row>
    <row r="179" spans="1:12" ht="15" x14ac:dyDescent="0.25">
      <c r="A179" s="25"/>
      <c r="B179" s="16"/>
      <c r="C179" s="11"/>
      <c r="D179" s="6"/>
      <c r="E179" s="50" t="s">
        <v>111</v>
      </c>
      <c r="F179" s="51"/>
      <c r="G179" s="51"/>
      <c r="H179" s="51"/>
      <c r="I179" s="51"/>
      <c r="J179" s="51"/>
      <c r="K179" s="52"/>
      <c r="L179" s="51">
        <v>0</v>
      </c>
    </row>
    <row r="180" spans="1:12" ht="15" x14ac:dyDescent="0.25">
      <c r="A180" s="25"/>
      <c r="B180" s="16"/>
      <c r="C180" s="11"/>
      <c r="D180" s="58" t="s">
        <v>27</v>
      </c>
      <c r="E180" s="50" t="s">
        <v>111</v>
      </c>
      <c r="F180" s="51"/>
      <c r="G180" s="51"/>
      <c r="H180" s="51"/>
      <c r="I180" s="51"/>
      <c r="J180" s="51"/>
      <c r="K180" s="52"/>
      <c r="L180" s="51">
        <v>0</v>
      </c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05">SUM(G174:G180)</f>
        <v>32.620000000000005</v>
      </c>
      <c r="H181" s="21">
        <f t="shared" ref="H181" si="106">SUM(H174:H180)</f>
        <v>21.299999999999997</v>
      </c>
      <c r="I181" s="21">
        <f t="shared" ref="I181" si="107">SUM(I174:I180)</f>
        <v>51.03</v>
      </c>
      <c r="J181" s="21">
        <f t="shared" ref="J181" si="108">SUM(J174:J180)</f>
        <v>553.09</v>
      </c>
      <c r="K181" s="27"/>
      <c r="L181" s="21">
        <f t="shared" si="76"/>
        <v>88.95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9">SUM(G182:G184)</f>
        <v>0</v>
      </c>
      <c r="H185" s="21">
        <f t="shared" ref="H185" si="110">SUM(H182:H184)</f>
        <v>0</v>
      </c>
      <c r="I185" s="21">
        <f t="shared" ref="I185" si="111">SUM(I182:I184)</f>
        <v>0</v>
      </c>
      <c r="J185" s="21">
        <f t="shared" ref="J185" si="112">SUM(J182:J184)</f>
        <v>0</v>
      </c>
      <c r="K185" s="27"/>
      <c r="L185" s="21">
        <f t="shared" ref="L185" ca="1" si="113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25.5" x14ac:dyDescent="0.25">
      <c r="A187" s="25"/>
      <c r="B187" s="16"/>
      <c r="C187" s="11"/>
      <c r="D187" s="7" t="s">
        <v>28</v>
      </c>
      <c r="E187" s="60" t="s">
        <v>113</v>
      </c>
      <c r="F187" s="51">
        <v>250</v>
      </c>
      <c r="G187" s="51">
        <v>9.9</v>
      </c>
      <c r="H187" s="51">
        <v>5.0999999999999996</v>
      </c>
      <c r="I187" s="51">
        <v>15.5</v>
      </c>
      <c r="J187" s="51">
        <v>147.5</v>
      </c>
      <c r="K187" s="52" t="s">
        <v>82</v>
      </c>
      <c r="L187" s="51">
        <v>21.05</v>
      </c>
    </row>
    <row r="188" spans="1:12" ht="15" x14ac:dyDescent="0.25">
      <c r="A188" s="25"/>
      <c r="B188" s="16"/>
      <c r="C188" s="11"/>
      <c r="D188" s="7" t="s">
        <v>29</v>
      </c>
      <c r="E188" s="50" t="s">
        <v>109</v>
      </c>
      <c r="F188" s="51">
        <v>200</v>
      </c>
      <c r="G188" s="51">
        <v>32.200000000000003</v>
      </c>
      <c r="H188" s="51">
        <v>20.9</v>
      </c>
      <c r="I188" s="51">
        <v>41.2</v>
      </c>
      <c r="J188" s="51">
        <v>480.79</v>
      </c>
      <c r="K188" s="52" t="s">
        <v>112</v>
      </c>
      <c r="L188" s="51">
        <v>72.78</v>
      </c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25.5" x14ac:dyDescent="0.25">
      <c r="A190" s="25"/>
      <c r="B190" s="16"/>
      <c r="C190" s="11"/>
      <c r="D190" s="7" t="s">
        <v>31</v>
      </c>
      <c r="E190" s="50" t="s">
        <v>110</v>
      </c>
      <c r="F190" s="51">
        <v>200</v>
      </c>
      <c r="G190" s="51">
        <v>0</v>
      </c>
      <c r="H190" s="51">
        <v>0</v>
      </c>
      <c r="I190" s="51">
        <v>0</v>
      </c>
      <c r="J190" s="51">
        <v>27.9</v>
      </c>
      <c r="K190" s="52" t="s">
        <v>80</v>
      </c>
      <c r="L190" s="51">
        <v>2.17</v>
      </c>
    </row>
    <row r="191" spans="1:12" ht="15" x14ac:dyDescent="0.25">
      <c r="A191" s="25"/>
      <c r="B191" s="16"/>
      <c r="C191" s="11"/>
      <c r="D191" s="7" t="s">
        <v>32</v>
      </c>
      <c r="E191" s="50" t="s">
        <v>55</v>
      </c>
      <c r="F191" s="51">
        <v>25</v>
      </c>
      <c r="G191" s="51">
        <v>1.9</v>
      </c>
      <c r="H191" s="51">
        <v>0.7</v>
      </c>
      <c r="I191" s="51">
        <v>12.8</v>
      </c>
      <c r="J191" s="51">
        <v>65.5</v>
      </c>
      <c r="K191" s="52"/>
      <c r="L191" s="51">
        <v>3.08</v>
      </c>
    </row>
    <row r="192" spans="1:12" ht="15" x14ac:dyDescent="0.25">
      <c r="A192" s="25"/>
      <c r="B192" s="16"/>
      <c r="C192" s="11"/>
      <c r="D192" s="7" t="s">
        <v>33</v>
      </c>
      <c r="E192" s="50" t="s">
        <v>56</v>
      </c>
      <c r="F192" s="51">
        <v>25</v>
      </c>
      <c r="G192" s="51">
        <v>1.7</v>
      </c>
      <c r="H192" s="51">
        <v>0.3</v>
      </c>
      <c r="I192" s="51">
        <v>9.9</v>
      </c>
      <c r="J192" s="51">
        <v>48.9</v>
      </c>
      <c r="K192" s="52"/>
      <c r="L192" s="51">
        <v>1.95</v>
      </c>
    </row>
    <row r="193" spans="1:15" ht="15" x14ac:dyDescent="0.25">
      <c r="A193" s="25"/>
      <c r="B193" s="16"/>
      <c r="C193" s="11"/>
      <c r="D193" s="6" t="s">
        <v>24</v>
      </c>
      <c r="E193" s="50" t="s">
        <v>101</v>
      </c>
      <c r="F193" s="51">
        <v>100</v>
      </c>
      <c r="G193" s="51">
        <v>0.42</v>
      </c>
      <c r="H193" s="51">
        <v>0.4</v>
      </c>
      <c r="I193" s="51">
        <v>9.83</v>
      </c>
      <c r="J193" s="51">
        <v>44.4</v>
      </c>
      <c r="K193" s="52"/>
      <c r="L193" s="51">
        <v>14</v>
      </c>
    </row>
    <row r="194" spans="1:15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  <c r="O194" s="21">
        <f t="shared" ref="O194" si="114">SUM(O185:O193)</f>
        <v>0</v>
      </c>
    </row>
    <row r="195" spans="1:15" ht="15" x14ac:dyDescent="0.25">
      <c r="A195" s="26"/>
      <c r="B195" s="18"/>
      <c r="C195" s="8"/>
      <c r="D195" s="19" t="s">
        <v>39</v>
      </c>
      <c r="E195" s="9"/>
      <c r="F195" s="21">
        <f>SUM(F186:F194)</f>
        <v>800</v>
      </c>
      <c r="G195" s="21">
        <f t="shared" ref="G195" si="115">SUM(G186:G194)</f>
        <v>46.120000000000005</v>
      </c>
      <c r="H195" s="21">
        <f t="shared" ref="H195" si="116">SUM(H186:H194)</f>
        <v>27.4</v>
      </c>
      <c r="I195" s="21">
        <f t="shared" ref="I195" si="117">SUM(I186:I194)</f>
        <v>89.23</v>
      </c>
      <c r="J195" s="21">
        <f t="shared" ref="J195" si="118">SUM(J186:J194)</f>
        <v>814.9899999999999</v>
      </c>
      <c r="K195" s="27"/>
      <c r="L195" s="21">
        <f>SUM(L186:L194)</f>
        <v>115.03</v>
      </c>
    </row>
    <row r="196" spans="1:15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5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5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5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5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19">SUM(G196:G199)</f>
        <v>0</v>
      </c>
      <c r="H200" s="21">
        <f t="shared" ref="H200" si="120">SUM(H196:H199)</f>
        <v>0</v>
      </c>
      <c r="I200" s="21">
        <f t="shared" ref="I200" si="121">SUM(I196:I199)</f>
        <v>0</v>
      </c>
      <c r="J200" s="21">
        <f t="shared" ref="J200:L200" si="122">SUM(J196:J199)</f>
        <v>0</v>
      </c>
      <c r="K200" s="27"/>
      <c r="L200" s="21">
        <f t="shared" si="122"/>
        <v>0</v>
      </c>
    </row>
    <row r="201" spans="1:15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5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5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5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5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5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5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3">SUM(G201:G206)</f>
        <v>0</v>
      </c>
      <c r="H207" s="21">
        <f t="shared" ref="H207" si="124">SUM(H201:H206)</f>
        <v>0</v>
      </c>
      <c r="I207" s="21">
        <f t="shared" ref="I207" si="125">SUM(I201:I206)</f>
        <v>0</v>
      </c>
      <c r="J207" s="21">
        <f t="shared" ref="J207" si="126">SUM(J201:J206)</f>
        <v>0</v>
      </c>
      <c r="K207" s="27"/>
      <c r="L207" s="21">
        <f t="shared" ref="L207" ca="1" si="127">SUM(L201:L209)</f>
        <v>0</v>
      </c>
    </row>
    <row r="208" spans="1:15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8">SUM(G208:G213)</f>
        <v>0</v>
      </c>
      <c r="H214" s="21">
        <f t="shared" ref="H214" si="129">SUM(H208:H213)</f>
        <v>0</v>
      </c>
      <c r="I214" s="21">
        <f t="shared" ref="I214" si="130">SUM(I208:I213)</f>
        <v>0</v>
      </c>
      <c r="J214" s="21">
        <f t="shared" ref="J214" si="131">SUM(J208:J213)</f>
        <v>0</v>
      </c>
      <c r="K214" s="27"/>
      <c r="L214" s="21">
        <f t="shared" ref="L214" ca="1" si="132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5" t="s">
        <v>4</v>
      </c>
      <c r="D215" s="66"/>
      <c r="E215" s="33"/>
      <c r="F215" s="34">
        <f>F181+F185+F195+F200+F207+F214</f>
        <v>1300</v>
      </c>
      <c r="G215" s="34">
        <f t="shared" ref="G215" si="133">G181+G185+G195+G200+G207+G214</f>
        <v>78.740000000000009</v>
      </c>
      <c r="H215" s="34">
        <f t="shared" ref="H215" si="134">H181+H185+H195+H200+H207+H214</f>
        <v>48.699999999999996</v>
      </c>
      <c r="I215" s="34">
        <f t="shared" ref="I215" si="135">I181+I185+I195+I200+I207+I214</f>
        <v>140.26</v>
      </c>
      <c r="J215" s="34">
        <f t="shared" ref="J215" si="136">J181+J185+J195+J200+J207+J214</f>
        <v>1368.08</v>
      </c>
      <c r="K215" s="35"/>
      <c r="L215" s="34">
        <f t="shared" ref="L215" ca="1" si="137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8">SUM(G216:G222)</f>
        <v>0</v>
      </c>
      <c r="H223" s="21">
        <f t="shared" ref="H223" si="139">SUM(H216:H222)</f>
        <v>0</v>
      </c>
      <c r="I223" s="21">
        <f t="shared" ref="I223" si="140">SUM(I216:I222)</f>
        <v>0</v>
      </c>
      <c r="J223" s="21">
        <f t="shared" ref="J223" si="141">SUM(J216:J222)</f>
        <v>0</v>
      </c>
      <c r="K223" s="27"/>
      <c r="L223" s="21">
        <f t="shared" ref="L223:L265" si="142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43">SUM(G224:G226)</f>
        <v>0</v>
      </c>
      <c r="H227" s="21">
        <f t="shared" ref="H227" si="144">SUM(H224:H226)</f>
        <v>0</v>
      </c>
      <c r="I227" s="21">
        <f t="shared" ref="I227" si="145">SUM(I224:I226)</f>
        <v>0</v>
      </c>
      <c r="J227" s="21">
        <f t="shared" ref="J227" si="146">SUM(J224:J226)</f>
        <v>0</v>
      </c>
      <c r="K227" s="27"/>
      <c r="L227" s="21">
        <f t="shared" ref="L227" ca="1" si="147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8">SUM(G228:G236)</f>
        <v>0</v>
      </c>
      <c r="H237" s="21">
        <f t="shared" ref="H237" si="149">SUM(H228:H236)</f>
        <v>0</v>
      </c>
      <c r="I237" s="21">
        <f t="shared" ref="I237" si="150">SUM(I228:I236)</f>
        <v>0</v>
      </c>
      <c r="J237" s="21">
        <f t="shared" ref="J237" si="151">SUM(J228:J236)</f>
        <v>0</v>
      </c>
      <c r="K237" s="27"/>
      <c r="L237" s="21">
        <f t="shared" ref="L237" ca="1" si="152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53">SUM(G238:G241)</f>
        <v>0</v>
      </c>
      <c r="H242" s="21">
        <f t="shared" ref="H242" si="154">SUM(H238:H241)</f>
        <v>0</v>
      </c>
      <c r="I242" s="21">
        <f t="shared" ref="I242" si="155">SUM(I238:I241)</f>
        <v>0</v>
      </c>
      <c r="J242" s="21">
        <f t="shared" ref="J242" si="156">SUM(J238:J241)</f>
        <v>0</v>
      </c>
      <c r="K242" s="27"/>
      <c r="L242" s="21">
        <f t="shared" ref="L242" ca="1" si="157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8">SUM(G243:G248)</f>
        <v>0</v>
      </c>
      <c r="H249" s="21">
        <f t="shared" ref="H249" si="159">SUM(H243:H248)</f>
        <v>0</v>
      </c>
      <c r="I249" s="21">
        <f t="shared" ref="I249" si="160">SUM(I243:I248)</f>
        <v>0</v>
      </c>
      <c r="J249" s="21">
        <f t="shared" ref="J249" si="161">SUM(J243:J248)</f>
        <v>0</v>
      </c>
      <c r="K249" s="27"/>
      <c r="L249" s="21">
        <f t="shared" ref="L249" ca="1" si="162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63">SUM(G250:G255)</f>
        <v>0</v>
      </c>
      <c r="H256" s="21">
        <f t="shared" ref="H256" si="164">SUM(H250:H255)</f>
        <v>0</v>
      </c>
      <c r="I256" s="21">
        <f t="shared" ref="I256" si="165">SUM(I250:I255)</f>
        <v>0</v>
      </c>
      <c r="J256" s="21">
        <f t="shared" ref="J256" si="166">SUM(J250:J255)</f>
        <v>0</v>
      </c>
      <c r="K256" s="27"/>
      <c r="L256" s="21">
        <f t="shared" ref="L256" ca="1" si="167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65" t="s">
        <v>4</v>
      </c>
      <c r="D257" s="66"/>
      <c r="E257" s="33"/>
      <c r="F257" s="34">
        <f>F223+F227+F237+F242+F249+F256</f>
        <v>0</v>
      </c>
      <c r="G257" s="34">
        <f t="shared" ref="G257" si="168">G223+G227+G237+G242+G249+G256</f>
        <v>0</v>
      </c>
      <c r="H257" s="34">
        <f t="shared" ref="H257" si="169">H223+H227+H237+H242+H249+H256</f>
        <v>0</v>
      </c>
      <c r="I257" s="34">
        <f t="shared" ref="I257" si="170">I223+I227+I237+I242+I249+I256</f>
        <v>0</v>
      </c>
      <c r="J257" s="34">
        <f t="shared" ref="J257" si="171">J223+J227+J237+J242+J249+J256</f>
        <v>0</v>
      </c>
      <c r="K257" s="35"/>
      <c r="L257" s="34">
        <f t="shared" ref="L257" ca="1" si="172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73">SUM(G258:G264)</f>
        <v>0</v>
      </c>
      <c r="H265" s="21">
        <f t="shared" ref="H265" si="174">SUM(H258:H264)</f>
        <v>0</v>
      </c>
      <c r="I265" s="21">
        <f t="shared" ref="I265" si="175">SUM(I258:I264)</f>
        <v>0</v>
      </c>
      <c r="J265" s="21">
        <f t="shared" ref="J265" si="176">SUM(J258:J264)</f>
        <v>0</v>
      </c>
      <c r="K265" s="27"/>
      <c r="L265" s="21">
        <f t="shared" si="142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7">SUM(G266:G268)</f>
        <v>0</v>
      </c>
      <c r="H269" s="21">
        <f t="shared" ref="H269" si="178">SUM(H266:H268)</f>
        <v>0</v>
      </c>
      <c r="I269" s="21">
        <f t="shared" ref="I269" si="179">SUM(I266:I268)</f>
        <v>0</v>
      </c>
      <c r="J269" s="21">
        <f t="shared" ref="J269" si="180">SUM(J266:J268)</f>
        <v>0</v>
      </c>
      <c r="K269" s="27"/>
      <c r="L269" s="21">
        <f t="shared" ref="L269" ca="1" si="181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82">SUM(G270:G278)</f>
        <v>0</v>
      </c>
      <c r="H279" s="21">
        <f t="shared" ref="H279" si="183">SUM(H270:H278)</f>
        <v>0</v>
      </c>
      <c r="I279" s="21">
        <f t="shared" ref="I279" si="184">SUM(I270:I278)</f>
        <v>0</v>
      </c>
      <c r="J279" s="21">
        <f t="shared" ref="J279" si="185">SUM(J270:J278)</f>
        <v>0</v>
      </c>
      <c r="K279" s="27"/>
      <c r="L279" s="21">
        <f t="shared" ref="L279" ca="1" si="186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7">SUM(G280:G283)</f>
        <v>0</v>
      </c>
      <c r="H284" s="21">
        <f t="shared" ref="H284" si="188">SUM(H280:H283)</f>
        <v>0</v>
      </c>
      <c r="I284" s="21">
        <f t="shared" ref="I284" si="189">SUM(I280:I283)</f>
        <v>0</v>
      </c>
      <c r="J284" s="21">
        <f t="shared" ref="J284" si="190">SUM(J280:J283)</f>
        <v>0</v>
      </c>
      <c r="K284" s="27"/>
      <c r="L284" s="21">
        <f t="shared" ref="L284" ca="1" si="191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92">SUM(G285:G290)</f>
        <v>0</v>
      </c>
      <c r="H291" s="21">
        <f t="shared" ref="H291" si="193">SUM(H285:H290)</f>
        <v>0</v>
      </c>
      <c r="I291" s="21">
        <f t="shared" ref="I291" si="194">SUM(I285:I290)</f>
        <v>0</v>
      </c>
      <c r="J291" s="21">
        <f t="shared" ref="J291" si="195">SUM(J285:J290)</f>
        <v>0</v>
      </c>
      <c r="K291" s="27"/>
      <c r="L291" s="21">
        <f t="shared" ref="L291" ca="1" si="196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7">SUM(G292:G297)</f>
        <v>0</v>
      </c>
      <c r="H298" s="21">
        <f t="shared" ref="H298" si="198">SUM(H292:H297)</f>
        <v>0</v>
      </c>
      <c r="I298" s="21">
        <f t="shared" ref="I298" si="199">SUM(I292:I297)</f>
        <v>0</v>
      </c>
      <c r="J298" s="21">
        <f t="shared" ref="J298" si="200">SUM(J292:J297)</f>
        <v>0</v>
      </c>
      <c r="K298" s="27"/>
      <c r="L298" s="21">
        <f t="shared" ref="L298" ca="1" si="201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65" t="s">
        <v>4</v>
      </c>
      <c r="D299" s="66"/>
      <c r="E299" s="33"/>
      <c r="F299" s="34">
        <f>F265+F269+F279+F284+F291+F298</f>
        <v>0</v>
      </c>
      <c r="G299" s="34">
        <f t="shared" ref="G299" si="202">G265+G269+G279+G284+G291+G298</f>
        <v>0</v>
      </c>
      <c r="H299" s="34">
        <f t="shared" ref="H299" si="203">H265+H269+H279+H284+H291+H298</f>
        <v>0</v>
      </c>
      <c r="I299" s="34">
        <f t="shared" ref="I299" si="204">I265+I269+I279+I284+I291+I298</f>
        <v>0</v>
      </c>
      <c r="J299" s="34">
        <f t="shared" ref="J299" si="205">J265+J269+J279+J284+J291+J298</f>
        <v>0</v>
      </c>
      <c r="K299" s="35"/>
      <c r="L299" s="34">
        <f t="shared" ref="L299" ca="1" si="206">L265+L269+L279+L284+L291+L298</f>
        <v>0</v>
      </c>
    </row>
    <row r="300" spans="1:12" ht="25.5" x14ac:dyDescent="0.25">
      <c r="A300" s="22">
        <v>2</v>
      </c>
      <c r="B300" s="23">
        <v>1</v>
      </c>
      <c r="C300" s="24" t="s">
        <v>20</v>
      </c>
      <c r="D300" s="5" t="s">
        <v>21</v>
      </c>
      <c r="E300" s="50" t="s">
        <v>86</v>
      </c>
      <c r="F300" s="51">
        <v>90</v>
      </c>
      <c r="G300" s="51">
        <v>16.399999999999999</v>
      </c>
      <c r="H300" s="51">
        <v>16.3</v>
      </c>
      <c r="I300" s="51">
        <v>14.6</v>
      </c>
      <c r="J300" s="51">
        <v>271.60000000000002</v>
      </c>
      <c r="K300" s="52" t="s">
        <v>83</v>
      </c>
      <c r="L300" s="51">
        <v>47.4</v>
      </c>
    </row>
    <row r="301" spans="1:12" ht="15" x14ac:dyDescent="0.25">
      <c r="A301" s="25"/>
      <c r="B301" s="16"/>
      <c r="C301" s="11"/>
      <c r="D301" s="6"/>
      <c r="E301" s="50" t="s">
        <v>51</v>
      </c>
      <c r="F301" s="51">
        <v>150</v>
      </c>
      <c r="G301" s="51">
        <v>5.3</v>
      </c>
      <c r="H301" s="51">
        <v>5.5</v>
      </c>
      <c r="I301" s="51">
        <v>32.700000000000003</v>
      </c>
      <c r="J301" s="51">
        <v>202</v>
      </c>
      <c r="K301" s="52" t="s">
        <v>52</v>
      </c>
      <c r="L301" s="51">
        <v>8.73</v>
      </c>
    </row>
    <row r="302" spans="1:12" ht="25.5" x14ac:dyDescent="0.25">
      <c r="A302" s="25"/>
      <c r="B302" s="16"/>
      <c r="C302" s="11"/>
      <c r="D302" s="7" t="s">
        <v>22</v>
      </c>
      <c r="E302" s="50" t="s">
        <v>87</v>
      </c>
      <c r="F302" s="51">
        <v>200</v>
      </c>
      <c r="G302" s="51">
        <v>0</v>
      </c>
      <c r="H302" s="51">
        <v>0</v>
      </c>
      <c r="I302" s="51">
        <v>0</v>
      </c>
      <c r="J302" s="51">
        <v>26.8</v>
      </c>
      <c r="K302" s="52" t="s">
        <v>80</v>
      </c>
      <c r="L302" s="51">
        <v>2.17</v>
      </c>
    </row>
    <row r="303" spans="1:12" ht="15" x14ac:dyDescent="0.25">
      <c r="A303" s="25"/>
      <c r="B303" s="16"/>
      <c r="C303" s="11"/>
      <c r="D303" s="7" t="s">
        <v>23</v>
      </c>
      <c r="E303" s="50" t="s">
        <v>56</v>
      </c>
      <c r="F303" s="51">
        <v>25</v>
      </c>
      <c r="G303" s="51">
        <v>1.7</v>
      </c>
      <c r="H303" s="51">
        <v>0.3</v>
      </c>
      <c r="I303" s="51">
        <v>9.9</v>
      </c>
      <c r="J303" s="51">
        <v>48.9</v>
      </c>
      <c r="K303" s="52"/>
      <c r="L303" s="51">
        <v>1.95</v>
      </c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59" t="s">
        <v>32</v>
      </c>
      <c r="E305" s="50" t="s">
        <v>111</v>
      </c>
      <c r="F305" s="51" t="s">
        <v>111</v>
      </c>
      <c r="G305" s="51" t="s">
        <v>111</v>
      </c>
      <c r="H305" s="51" t="s">
        <v>111</v>
      </c>
      <c r="I305" s="51" t="s">
        <v>111</v>
      </c>
      <c r="J305" s="51" t="s">
        <v>111</v>
      </c>
      <c r="K305" s="52"/>
      <c r="L305" s="51" t="s">
        <v>111</v>
      </c>
    </row>
    <row r="306" spans="1:12" ht="25.5" x14ac:dyDescent="0.25">
      <c r="A306" s="25"/>
      <c r="B306" s="16"/>
      <c r="C306" s="11"/>
      <c r="D306" s="59" t="s">
        <v>27</v>
      </c>
      <c r="E306" s="50" t="s">
        <v>45</v>
      </c>
      <c r="F306" s="51">
        <v>60</v>
      </c>
      <c r="G306" s="51">
        <v>1.8</v>
      </c>
      <c r="H306" s="51">
        <v>0.3</v>
      </c>
      <c r="I306" s="51">
        <v>3.6</v>
      </c>
      <c r="J306" s="51">
        <v>22.1</v>
      </c>
      <c r="K306" s="51" t="s">
        <v>46</v>
      </c>
      <c r="L306" s="51">
        <v>10.23</v>
      </c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525</v>
      </c>
      <c r="G307" s="21">
        <f t="shared" ref="G307" si="207">SUM(G300:G306)</f>
        <v>25.2</v>
      </c>
      <c r="H307" s="21">
        <f t="shared" ref="H307" si="208">SUM(H300:H306)</f>
        <v>22.400000000000002</v>
      </c>
      <c r="I307" s="21">
        <f t="shared" ref="I307" si="209">SUM(I300:I306)</f>
        <v>60.800000000000004</v>
      </c>
      <c r="J307" s="21">
        <f t="shared" ref="J307" si="210">SUM(J300:J306)</f>
        <v>571.40000000000009</v>
      </c>
      <c r="K307" s="27"/>
      <c r="L307" s="21">
        <f t="shared" ref="L307:L349" si="211">SUM(L300:L306)</f>
        <v>70.48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12">SUM(G308:G310)</f>
        <v>0</v>
      </c>
      <c r="H311" s="21">
        <f t="shared" ref="H311" si="213">SUM(H308:H310)</f>
        <v>0</v>
      </c>
      <c r="I311" s="21">
        <f t="shared" ref="I311" si="214">SUM(I308:I310)</f>
        <v>0</v>
      </c>
      <c r="J311" s="21">
        <f t="shared" ref="J311" si="215">SUM(J308:J310)</f>
        <v>0</v>
      </c>
      <c r="K311" s="27"/>
      <c r="L311" s="21">
        <f t="shared" ref="L311" ca="1" si="216">SUM(L308:L316)</f>
        <v>0</v>
      </c>
    </row>
    <row r="312" spans="1:12" ht="25.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45</v>
      </c>
      <c r="F312" s="51">
        <v>60</v>
      </c>
      <c r="G312" s="51">
        <v>1.8</v>
      </c>
      <c r="H312" s="51">
        <v>0.3</v>
      </c>
      <c r="I312" s="51">
        <v>3.6</v>
      </c>
      <c r="J312" s="51">
        <v>22.1</v>
      </c>
      <c r="K312" s="51" t="s">
        <v>46</v>
      </c>
      <c r="L312" s="51">
        <v>10.23</v>
      </c>
    </row>
    <row r="313" spans="1:12" ht="15" x14ac:dyDescent="0.25">
      <c r="A313" s="25"/>
      <c r="B313" s="16"/>
      <c r="C313" s="11"/>
      <c r="D313" s="7" t="s">
        <v>28</v>
      </c>
      <c r="E313" s="50" t="s">
        <v>47</v>
      </c>
      <c r="F313" s="51">
        <v>250</v>
      </c>
      <c r="G313" s="51">
        <v>1.8</v>
      </c>
      <c r="H313" s="51">
        <v>5.9</v>
      </c>
      <c r="I313" s="51">
        <v>8.5</v>
      </c>
      <c r="J313" s="51">
        <v>93.6</v>
      </c>
      <c r="K313" s="52" t="s">
        <v>48</v>
      </c>
      <c r="L313" s="51">
        <v>9.2799999999999994</v>
      </c>
    </row>
    <row r="314" spans="1:12" ht="25.5" x14ac:dyDescent="0.25">
      <c r="A314" s="25"/>
      <c r="B314" s="16"/>
      <c r="C314" s="11"/>
      <c r="D314" s="7" t="s">
        <v>29</v>
      </c>
      <c r="E314" s="50" t="s">
        <v>86</v>
      </c>
      <c r="F314" s="51">
        <v>90</v>
      </c>
      <c r="G314" s="51">
        <v>16.399999999999999</v>
      </c>
      <c r="H314" s="51">
        <v>16.3</v>
      </c>
      <c r="I314" s="51">
        <v>14.6</v>
      </c>
      <c r="J314" s="51">
        <v>271.60000000000002</v>
      </c>
      <c r="K314" s="52" t="s">
        <v>83</v>
      </c>
      <c r="L314" s="51">
        <v>47.4</v>
      </c>
    </row>
    <row r="315" spans="1:12" ht="15" x14ac:dyDescent="0.25">
      <c r="A315" s="25"/>
      <c r="B315" s="16"/>
      <c r="C315" s="11"/>
      <c r="D315" s="7" t="s">
        <v>30</v>
      </c>
      <c r="E315" s="50" t="s">
        <v>51</v>
      </c>
      <c r="F315" s="51">
        <v>150</v>
      </c>
      <c r="G315" s="51">
        <v>5.3</v>
      </c>
      <c r="H315" s="51">
        <v>5.5</v>
      </c>
      <c r="I315" s="51">
        <v>32.700000000000003</v>
      </c>
      <c r="J315" s="51">
        <v>202</v>
      </c>
      <c r="K315" s="52" t="s">
        <v>52</v>
      </c>
      <c r="L315" s="51">
        <v>8.73</v>
      </c>
    </row>
    <row r="316" spans="1:12" ht="25.5" x14ac:dyDescent="0.25">
      <c r="A316" s="25"/>
      <c r="B316" s="16"/>
      <c r="C316" s="11"/>
      <c r="D316" s="7" t="s">
        <v>31</v>
      </c>
      <c r="E316" s="50" t="s">
        <v>87</v>
      </c>
      <c r="F316" s="51">
        <v>200</v>
      </c>
      <c r="G316" s="51">
        <v>0</v>
      </c>
      <c r="H316" s="51">
        <v>0</v>
      </c>
      <c r="I316" s="51">
        <v>0</v>
      </c>
      <c r="J316" s="51">
        <v>27</v>
      </c>
      <c r="K316" s="52" t="s">
        <v>80</v>
      </c>
      <c r="L316" s="51">
        <v>2.17</v>
      </c>
    </row>
    <row r="317" spans="1:12" ht="15" x14ac:dyDescent="0.25">
      <c r="A317" s="25"/>
      <c r="B317" s="16"/>
      <c r="C317" s="11"/>
      <c r="D317" s="7" t="s">
        <v>32</v>
      </c>
      <c r="E317" s="50" t="s">
        <v>55</v>
      </c>
      <c r="F317" s="51">
        <v>25</v>
      </c>
      <c r="G317" s="51">
        <v>1.9</v>
      </c>
      <c r="H317" s="51">
        <v>0.7</v>
      </c>
      <c r="I317" s="51">
        <v>12.8</v>
      </c>
      <c r="J317" s="51">
        <v>65.5</v>
      </c>
      <c r="K317" s="52"/>
      <c r="L317" s="51">
        <v>3.08</v>
      </c>
    </row>
    <row r="318" spans="1:12" ht="15" x14ac:dyDescent="0.25">
      <c r="A318" s="25"/>
      <c r="B318" s="16"/>
      <c r="C318" s="11"/>
      <c r="D318" s="7" t="s">
        <v>33</v>
      </c>
      <c r="E318" s="50" t="s">
        <v>56</v>
      </c>
      <c r="F318" s="51">
        <v>25</v>
      </c>
      <c r="G318" s="51">
        <v>1.7</v>
      </c>
      <c r="H318" s="51">
        <v>0.3</v>
      </c>
      <c r="I318" s="51">
        <v>9.9</v>
      </c>
      <c r="J318" s="51">
        <v>48.9</v>
      </c>
      <c r="K318" s="52"/>
      <c r="L318" s="51">
        <v>1.95</v>
      </c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800</v>
      </c>
      <c r="G321" s="21">
        <f t="shared" ref="G321" si="217">SUM(G312:G320)</f>
        <v>28.9</v>
      </c>
      <c r="H321" s="21">
        <f t="shared" ref="H321" si="218">SUM(H312:H320)</f>
        <v>29</v>
      </c>
      <c r="I321" s="21">
        <f t="shared" ref="I321" si="219">SUM(I312:I320)</f>
        <v>82.100000000000009</v>
      </c>
      <c r="J321" s="21">
        <f t="shared" ref="J321" si="220">SUM(J312:J320)</f>
        <v>730.69999999999993</v>
      </c>
      <c r="K321" s="27"/>
      <c r="L321" s="21">
        <f>SUM(L312:L320)</f>
        <v>82.84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21">SUM(G322:G325)</f>
        <v>0</v>
      </c>
      <c r="H326" s="21">
        <f t="shared" ref="H326" si="222">SUM(H322:H325)</f>
        <v>0</v>
      </c>
      <c r="I326" s="21">
        <f t="shared" ref="I326" si="223">SUM(I322:I325)</f>
        <v>0</v>
      </c>
      <c r="J326" s="21">
        <f t="shared" ref="J326" si="224">SUM(J322:J325)</f>
        <v>0</v>
      </c>
      <c r="K326" s="27"/>
      <c r="L326" s="21"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5">SUM(G327:G332)</f>
        <v>0</v>
      </c>
      <c r="H333" s="21">
        <f t="shared" ref="H333" si="226">SUM(H327:H332)</f>
        <v>0</v>
      </c>
      <c r="I333" s="21">
        <f t="shared" ref="I333" si="227">SUM(I327:I332)</f>
        <v>0</v>
      </c>
      <c r="J333" s="21">
        <f t="shared" ref="J333" si="228">SUM(J327:J332)</f>
        <v>0</v>
      </c>
      <c r="K333" s="27"/>
      <c r="L333" s="21">
        <f t="shared" ref="L333" ca="1" si="22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30">SUM(G334:G339)</f>
        <v>0</v>
      </c>
      <c r="H340" s="21">
        <f t="shared" ref="H340" si="231">SUM(H334:H339)</f>
        <v>0</v>
      </c>
      <c r="I340" s="21">
        <f t="shared" ref="I340" si="232">SUM(I334:I339)</f>
        <v>0</v>
      </c>
      <c r="J340" s="21">
        <f t="shared" ref="J340" si="233">SUM(J334:J339)</f>
        <v>0</v>
      </c>
      <c r="K340" s="27"/>
      <c r="L340" s="21">
        <f t="shared" ref="L340" ca="1" si="23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5" t="s">
        <v>4</v>
      </c>
      <c r="D341" s="66"/>
      <c r="E341" s="33"/>
      <c r="F341" s="34">
        <f>F307+F311+F321+F326+F333+F340</f>
        <v>1325</v>
      </c>
      <c r="G341" s="34">
        <f t="shared" ref="G341" si="235">G307+G311+G321+G326+G333+G340</f>
        <v>54.099999999999994</v>
      </c>
      <c r="H341" s="34">
        <f t="shared" ref="H341" si="236">H307+H311+H321+H326+H333+H340</f>
        <v>51.400000000000006</v>
      </c>
      <c r="I341" s="34">
        <f t="shared" ref="I341" si="237">I307+I311+I321+I326+I333+I340</f>
        <v>142.9</v>
      </c>
      <c r="J341" s="34">
        <f t="shared" ref="J341" si="238">J307+J311+J321+J326+J333+J340</f>
        <v>1302.0999999999999</v>
      </c>
      <c r="K341" s="35"/>
      <c r="L341" s="34">
        <f t="shared" ref="L341" ca="1" si="239">L307+L311+L321+L326+L333+L340</f>
        <v>0</v>
      </c>
    </row>
    <row r="342" spans="1:12" ht="25.5" x14ac:dyDescent="0.25">
      <c r="A342" s="15">
        <v>2</v>
      </c>
      <c r="B342" s="16">
        <v>2</v>
      </c>
      <c r="C342" s="24" t="s">
        <v>20</v>
      </c>
      <c r="D342" s="5" t="s">
        <v>21</v>
      </c>
      <c r="E342" s="50" t="s">
        <v>90</v>
      </c>
      <c r="F342" s="51">
        <v>200</v>
      </c>
      <c r="G342" s="51">
        <v>27.3</v>
      </c>
      <c r="H342" s="51">
        <v>8.1</v>
      </c>
      <c r="I342" s="51">
        <v>33.200000000000003</v>
      </c>
      <c r="J342" s="51">
        <v>314.60000000000002</v>
      </c>
      <c r="K342" s="52" t="s">
        <v>91</v>
      </c>
      <c r="L342" s="51">
        <v>48.12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92</v>
      </c>
      <c r="F344" s="51">
        <v>200</v>
      </c>
      <c r="G344" s="51">
        <v>0.5</v>
      </c>
      <c r="H344" s="51">
        <v>0</v>
      </c>
      <c r="I344" s="51">
        <v>19.8</v>
      </c>
      <c r="J344" s="51">
        <v>81</v>
      </c>
      <c r="K344" s="52" t="s">
        <v>93</v>
      </c>
      <c r="L344" s="51">
        <v>3.57</v>
      </c>
    </row>
    <row r="345" spans="1:12" ht="15" x14ac:dyDescent="0.25">
      <c r="A345" s="15"/>
      <c r="B345" s="16"/>
      <c r="C345" s="11"/>
      <c r="D345" s="7" t="s">
        <v>23</v>
      </c>
      <c r="E345" s="50" t="s">
        <v>56</v>
      </c>
      <c r="F345" s="51">
        <v>25</v>
      </c>
      <c r="G345" s="51">
        <v>1.7</v>
      </c>
      <c r="H345" s="51">
        <v>0.3</v>
      </c>
      <c r="I345" s="51">
        <v>9.9</v>
      </c>
      <c r="J345" s="51">
        <v>48.9</v>
      </c>
      <c r="K345" s="52"/>
      <c r="L345" s="51">
        <v>1.95</v>
      </c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59" t="s">
        <v>32</v>
      </c>
      <c r="E347" s="50" t="s">
        <v>55</v>
      </c>
      <c r="F347" s="51">
        <v>25</v>
      </c>
      <c r="G347" s="51">
        <v>1.9</v>
      </c>
      <c r="H347" s="51">
        <v>0.7</v>
      </c>
      <c r="I347" s="51">
        <v>12.8</v>
      </c>
      <c r="J347" s="51">
        <v>65.5</v>
      </c>
      <c r="K347" s="52"/>
      <c r="L347" s="51">
        <v>3.08</v>
      </c>
    </row>
    <row r="348" spans="1:12" ht="15" x14ac:dyDescent="0.25">
      <c r="A348" s="15"/>
      <c r="B348" s="16"/>
      <c r="C348" s="11"/>
      <c r="D348" s="59" t="s">
        <v>27</v>
      </c>
      <c r="E348" s="50" t="s">
        <v>88</v>
      </c>
      <c r="F348" s="51">
        <v>60</v>
      </c>
      <c r="G348" s="51">
        <v>1</v>
      </c>
      <c r="H348" s="51">
        <v>6.1</v>
      </c>
      <c r="I348" s="51">
        <v>5.8</v>
      </c>
      <c r="J348" s="51">
        <v>81.5</v>
      </c>
      <c r="K348" s="52" t="s">
        <v>89</v>
      </c>
      <c r="L348" s="51">
        <v>3.57</v>
      </c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510</v>
      </c>
      <c r="G349" s="21">
        <f t="shared" ref="G349" si="240">SUM(G342:G348)</f>
        <v>32.4</v>
      </c>
      <c r="H349" s="21">
        <f t="shared" ref="H349" si="241">SUM(H342:H348)</f>
        <v>15.2</v>
      </c>
      <c r="I349" s="21">
        <f t="shared" ref="I349" si="242">SUM(I342:I348)</f>
        <v>81.5</v>
      </c>
      <c r="J349" s="21">
        <f t="shared" ref="J349" si="243">SUM(J342:J348)</f>
        <v>591.5</v>
      </c>
      <c r="K349" s="27"/>
      <c r="L349" s="21">
        <f t="shared" si="211"/>
        <v>60.29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44">SUM(G350:G352)</f>
        <v>0</v>
      </c>
      <c r="H353" s="21">
        <f t="shared" ref="H353" si="245">SUM(H350:H352)</f>
        <v>0</v>
      </c>
      <c r="I353" s="21">
        <f t="shared" ref="I353" si="246">SUM(I350:I352)</f>
        <v>0</v>
      </c>
      <c r="J353" s="21">
        <f t="shared" ref="J353" si="247">SUM(J350:J352)</f>
        <v>0</v>
      </c>
      <c r="K353" s="27"/>
      <c r="L353" s="21">
        <f t="shared" ref="L353" ca="1" si="24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88</v>
      </c>
      <c r="F354" s="51">
        <v>60</v>
      </c>
      <c r="G354" s="51">
        <v>1</v>
      </c>
      <c r="H354" s="51">
        <v>6.1</v>
      </c>
      <c r="I354" s="51">
        <v>5.8</v>
      </c>
      <c r="J354" s="51">
        <v>81.5</v>
      </c>
      <c r="K354" s="52" t="s">
        <v>89</v>
      </c>
      <c r="L354" s="51">
        <v>3.57</v>
      </c>
    </row>
    <row r="355" spans="1:12" ht="25.5" x14ac:dyDescent="0.25">
      <c r="A355" s="15"/>
      <c r="B355" s="16"/>
      <c r="C355" s="11"/>
      <c r="D355" s="7" t="s">
        <v>28</v>
      </c>
      <c r="E355" s="50" t="s">
        <v>65</v>
      </c>
      <c r="F355" s="51">
        <v>250</v>
      </c>
      <c r="G355" s="51">
        <v>8.4</v>
      </c>
      <c r="H355" s="51">
        <v>5.8</v>
      </c>
      <c r="I355" s="51">
        <v>20.399999999999999</v>
      </c>
      <c r="J355" s="51">
        <v>166.4</v>
      </c>
      <c r="K355" s="52" t="s">
        <v>66</v>
      </c>
      <c r="L355" s="51">
        <v>7.11</v>
      </c>
    </row>
    <row r="356" spans="1:12" ht="25.5" x14ac:dyDescent="0.25">
      <c r="A356" s="15"/>
      <c r="B356" s="16"/>
      <c r="C356" s="11"/>
      <c r="D356" s="7" t="s">
        <v>29</v>
      </c>
      <c r="E356" s="50" t="s">
        <v>90</v>
      </c>
      <c r="F356" s="51">
        <v>200</v>
      </c>
      <c r="G356" s="51">
        <v>27.3</v>
      </c>
      <c r="H356" s="51">
        <v>8.1</v>
      </c>
      <c r="I356" s="51">
        <v>33.200000000000003</v>
      </c>
      <c r="J356" s="51">
        <v>314.60000000000002</v>
      </c>
      <c r="K356" s="52" t="s">
        <v>91</v>
      </c>
      <c r="L356" s="51">
        <v>48.12</v>
      </c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92</v>
      </c>
      <c r="F358" s="51">
        <v>200</v>
      </c>
      <c r="G358" s="51">
        <v>0.5</v>
      </c>
      <c r="H358" s="51">
        <v>0</v>
      </c>
      <c r="I358" s="51">
        <v>19.8</v>
      </c>
      <c r="J358" s="51">
        <v>81</v>
      </c>
      <c r="K358" s="52" t="s">
        <v>93</v>
      </c>
      <c r="L358" s="51">
        <v>3.57</v>
      </c>
    </row>
    <row r="359" spans="1:12" ht="15" x14ac:dyDescent="0.25">
      <c r="A359" s="15"/>
      <c r="B359" s="16"/>
      <c r="C359" s="11"/>
      <c r="D359" s="7" t="s">
        <v>32</v>
      </c>
      <c r="E359" s="50" t="s">
        <v>55</v>
      </c>
      <c r="F359" s="51">
        <v>25</v>
      </c>
      <c r="G359" s="51">
        <v>1.9</v>
      </c>
      <c r="H359" s="51">
        <v>0.7</v>
      </c>
      <c r="I359" s="51">
        <v>12.8</v>
      </c>
      <c r="J359" s="51">
        <v>65.5</v>
      </c>
      <c r="K359" s="52"/>
      <c r="L359" s="51">
        <v>3.08</v>
      </c>
    </row>
    <row r="360" spans="1:12" ht="15" x14ac:dyDescent="0.25">
      <c r="A360" s="15"/>
      <c r="B360" s="16"/>
      <c r="C360" s="11"/>
      <c r="D360" s="7" t="s">
        <v>33</v>
      </c>
      <c r="E360" s="50" t="s">
        <v>56</v>
      </c>
      <c r="F360" s="51">
        <v>25</v>
      </c>
      <c r="G360" s="51">
        <v>1.7</v>
      </c>
      <c r="H360" s="51">
        <v>0.3</v>
      </c>
      <c r="I360" s="51">
        <v>9.9</v>
      </c>
      <c r="J360" s="51">
        <v>48.9</v>
      </c>
      <c r="K360" s="52"/>
      <c r="L360" s="51">
        <v>1.95</v>
      </c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760</v>
      </c>
      <c r="G363" s="21">
        <f t="shared" ref="G363" si="249">SUM(G354:G362)</f>
        <v>40.800000000000004</v>
      </c>
      <c r="H363" s="21">
        <f t="shared" ref="H363" si="250">SUM(H354:H362)</f>
        <v>21</v>
      </c>
      <c r="I363" s="21">
        <f t="shared" ref="I363" si="251">SUM(I354:I362)</f>
        <v>101.9</v>
      </c>
      <c r="J363" s="21">
        <f t="shared" ref="J363:L363" si="252">SUM(J354:J362)</f>
        <v>757.9</v>
      </c>
      <c r="K363" s="27"/>
      <c r="L363" s="21">
        <f t="shared" si="252"/>
        <v>67.400000000000006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53">SUM(G364:G367)</f>
        <v>0</v>
      </c>
      <c r="H368" s="21">
        <f t="shared" ref="H368" si="254">SUM(H364:H367)</f>
        <v>0</v>
      </c>
      <c r="I368" s="21">
        <f t="shared" ref="I368" si="255">SUM(I364:I367)</f>
        <v>0</v>
      </c>
      <c r="J368" s="21">
        <f t="shared" ref="J368:L368" si="256">SUM(J364:J367)</f>
        <v>0</v>
      </c>
      <c r="K368" s="27"/>
      <c r="L368" s="21">
        <f t="shared" si="256"/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7">SUM(G369:G374)</f>
        <v>0</v>
      </c>
      <c r="H375" s="21">
        <f t="shared" ref="H375" si="258">SUM(H369:H374)</f>
        <v>0</v>
      </c>
      <c r="I375" s="21">
        <f t="shared" ref="I375" si="259">SUM(I369:I374)</f>
        <v>0</v>
      </c>
      <c r="J375" s="21">
        <f t="shared" ref="J375" si="260">SUM(J369:J374)</f>
        <v>0</v>
      </c>
      <c r="K375" s="27"/>
      <c r="L375" s="21">
        <f t="shared" ref="L375" ca="1" si="261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62">SUM(G376:G381)</f>
        <v>0</v>
      </c>
      <c r="H382" s="21">
        <f t="shared" ref="H382" si="263">SUM(H376:H381)</f>
        <v>0</v>
      </c>
      <c r="I382" s="21">
        <f t="shared" ref="I382" si="264">SUM(I376:I381)</f>
        <v>0</v>
      </c>
      <c r="J382" s="21">
        <f t="shared" ref="J382" si="265">SUM(J376:J381)</f>
        <v>0</v>
      </c>
      <c r="K382" s="27"/>
      <c r="L382" s="21">
        <f t="shared" ref="L382" ca="1" si="266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5" t="s">
        <v>4</v>
      </c>
      <c r="D383" s="66"/>
      <c r="E383" s="33"/>
      <c r="F383" s="34">
        <f>F349+F353+F363+F368+F375+F382</f>
        <v>1270</v>
      </c>
      <c r="G383" s="34">
        <f t="shared" ref="G383" si="267">G349+G353+G363+G368+G375+G382</f>
        <v>73.2</v>
      </c>
      <c r="H383" s="34">
        <f t="shared" ref="H383" si="268">H349+H353+H363+H368+H375+H382</f>
        <v>36.200000000000003</v>
      </c>
      <c r="I383" s="34">
        <f t="shared" ref="I383" si="269">I349+I353+I363+I368+I375+I382</f>
        <v>183.4</v>
      </c>
      <c r="J383" s="34">
        <f t="shared" ref="J383" si="270">J349+J353+J363+J368+J375+J382</f>
        <v>1349.4</v>
      </c>
      <c r="K383" s="35"/>
      <c r="L383" s="34">
        <f t="shared" ref="L383" ca="1" si="271">L349+L353+L363+L368+L375+L382</f>
        <v>0</v>
      </c>
    </row>
    <row r="384" spans="1:12" ht="25.5" x14ac:dyDescent="0.25">
      <c r="A384" s="22">
        <v>2</v>
      </c>
      <c r="B384" s="23">
        <v>3</v>
      </c>
      <c r="C384" s="24" t="s">
        <v>20</v>
      </c>
      <c r="D384" s="5" t="s">
        <v>21</v>
      </c>
      <c r="E384" s="60" t="s">
        <v>108</v>
      </c>
      <c r="F384" s="51">
        <v>100</v>
      </c>
      <c r="G384" s="51">
        <v>14.1</v>
      </c>
      <c r="H384" s="51">
        <v>2.6</v>
      </c>
      <c r="I384" s="51">
        <v>8.6</v>
      </c>
      <c r="J384" s="51">
        <v>114.3</v>
      </c>
      <c r="K384" s="52" t="s">
        <v>67</v>
      </c>
      <c r="L384" s="51">
        <v>28.12</v>
      </c>
    </row>
    <row r="385" spans="1:12" ht="25.5" x14ac:dyDescent="0.25">
      <c r="A385" s="25"/>
      <c r="B385" s="16"/>
      <c r="C385" s="11"/>
      <c r="D385" s="6"/>
      <c r="E385" s="50" t="s">
        <v>68</v>
      </c>
      <c r="F385" s="51">
        <v>160</v>
      </c>
      <c r="G385" s="51">
        <v>3.2</v>
      </c>
      <c r="H385" s="51">
        <v>14.2</v>
      </c>
      <c r="I385" s="51">
        <v>19.8</v>
      </c>
      <c r="J385" s="51">
        <v>220.6</v>
      </c>
      <c r="K385" s="52" t="s">
        <v>69</v>
      </c>
      <c r="L385" s="51">
        <v>23.82</v>
      </c>
    </row>
    <row r="386" spans="1:12" ht="15" x14ac:dyDescent="0.25">
      <c r="A386" s="25"/>
      <c r="B386" s="16"/>
      <c r="C386" s="11"/>
      <c r="D386" s="7" t="s">
        <v>22</v>
      </c>
      <c r="E386" s="50" t="s">
        <v>95</v>
      </c>
      <c r="F386" s="51">
        <v>200</v>
      </c>
      <c r="G386" s="51">
        <v>0.2</v>
      </c>
      <c r="H386" s="51">
        <v>0.1</v>
      </c>
      <c r="I386" s="51">
        <v>17.2</v>
      </c>
      <c r="J386" s="51">
        <v>68</v>
      </c>
      <c r="K386" s="52" t="s">
        <v>96</v>
      </c>
      <c r="L386" s="51">
        <v>7.5</v>
      </c>
    </row>
    <row r="387" spans="1:12" ht="15" x14ac:dyDescent="0.25">
      <c r="A387" s="25"/>
      <c r="B387" s="16"/>
      <c r="C387" s="11"/>
      <c r="D387" s="7" t="s">
        <v>23</v>
      </c>
      <c r="E387" s="50" t="s">
        <v>56</v>
      </c>
      <c r="F387" s="51">
        <v>25</v>
      </c>
      <c r="G387" s="51">
        <v>1.7</v>
      </c>
      <c r="H387" s="51">
        <v>0.3</v>
      </c>
      <c r="I387" s="51">
        <v>9.9</v>
      </c>
      <c r="J387" s="51">
        <v>48.9</v>
      </c>
      <c r="K387" s="52"/>
      <c r="L387" s="51">
        <v>1.95</v>
      </c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59" t="s">
        <v>32</v>
      </c>
      <c r="E389" s="50" t="s">
        <v>55</v>
      </c>
      <c r="F389" s="51">
        <v>25</v>
      </c>
      <c r="G389" s="51">
        <v>1.9</v>
      </c>
      <c r="H389" s="51">
        <v>0.7</v>
      </c>
      <c r="I389" s="51">
        <v>12.8</v>
      </c>
      <c r="J389" s="51">
        <v>65.5</v>
      </c>
      <c r="K389" s="52"/>
      <c r="L389" s="51">
        <v>3.08</v>
      </c>
    </row>
    <row r="390" spans="1:12" ht="25.5" x14ac:dyDescent="0.25">
      <c r="A390" s="25"/>
      <c r="B390" s="16"/>
      <c r="C390" s="11"/>
      <c r="D390" s="59" t="s">
        <v>27</v>
      </c>
      <c r="E390" s="50" t="s">
        <v>64</v>
      </c>
      <c r="F390" s="51">
        <v>60</v>
      </c>
      <c r="G390" s="51">
        <v>0.7</v>
      </c>
      <c r="H390" s="51">
        <v>0.1</v>
      </c>
      <c r="I390" s="51">
        <v>2.2999999999999998</v>
      </c>
      <c r="J390" s="51">
        <v>12.8</v>
      </c>
      <c r="K390" s="52" t="s">
        <v>94</v>
      </c>
      <c r="L390" s="51">
        <v>14.92</v>
      </c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570</v>
      </c>
      <c r="G391" s="21">
        <f t="shared" ref="G391" si="272">SUM(G384:G390)</f>
        <v>21.799999999999997</v>
      </c>
      <c r="H391" s="21">
        <f t="shared" ref="H391" si="273">SUM(H384:H390)</f>
        <v>18.000000000000004</v>
      </c>
      <c r="I391" s="21">
        <f t="shared" ref="I391" si="274">SUM(I384:I390)</f>
        <v>70.599999999999994</v>
      </c>
      <c r="J391" s="21">
        <f t="shared" ref="J391" si="275">SUM(J384:J390)</f>
        <v>530.09999999999991</v>
      </c>
      <c r="K391" s="27"/>
      <c r="L391" s="21">
        <f t="shared" ref="L391" si="276">SUM(L384:L390)</f>
        <v>79.39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7">SUM(G392:G394)</f>
        <v>0</v>
      </c>
      <c r="H395" s="21">
        <f t="shared" ref="H395" si="278">SUM(H392:H394)</f>
        <v>0</v>
      </c>
      <c r="I395" s="21">
        <f t="shared" ref="I395" si="279">SUM(I392:I394)</f>
        <v>0</v>
      </c>
      <c r="J395" s="21">
        <f t="shared" ref="J395" si="280">SUM(J392:J394)</f>
        <v>0</v>
      </c>
      <c r="K395" s="27"/>
      <c r="L395" s="21">
        <f t="shared" ref="L395" ca="1" si="281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64</v>
      </c>
      <c r="F396" s="51">
        <v>60</v>
      </c>
      <c r="G396" s="51">
        <v>0.7</v>
      </c>
      <c r="H396" s="51">
        <v>0.1</v>
      </c>
      <c r="I396" s="51">
        <v>2.2999999999999998</v>
      </c>
      <c r="J396" s="51">
        <v>12.8</v>
      </c>
      <c r="K396" s="52" t="s">
        <v>61</v>
      </c>
      <c r="L396" s="51">
        <v>14.92</v>
      </c>
    </row>
    <row r="397" spans="1:12" ht="15" x14ac:dyDescent="0.25">
      <c r="A397" s="25"/>
      <c r="B397" s="16"/>
      <c r="C397" s="11"/>
      <c r="D397" s="7" t="s">
        <v>28</v>
      </c>
      <c r="E397" s="62" t="s">
        <v>122</v>
      </c>
      <c r="F397" s="51">
        <v>250</v>
      </c>
      <c r="G397" s="51">
        <v>2.4</v>
      </c>
      <c r="H397" s="51">
        <v>8.3000000000000007</v>
      </c>
      <c r="I397" s="51">
        <v>13.6</v>
      </c>
      <c r="J397" s="51">
        <v>171.9</v>
      </c>
      <c r="K397" s="52" t="s">
        <v>123</v>
      </c>
      <c r="L397" s="51">
        <v>10.89</v>
      </c>
    </row>
    <row r="398" spans="1:12" ht="25.5" x14ac:dyDescent="0.25">
      <c r="A398" s="25"/>
      <c r="B398" s="16"/>
      <c r="C398" s="11"/>
      <c r="D398" s="7" t="s">
        <v>29</v>
      </c>
      <c r="E398" s="60" t="s">
        <v>108</v>
      </c>
      <c r="F398" s="51">
        <v>100</v>
      </c>
      <c r="G398" s="51">
        <v>14.1</v>
      </c>
      <c r="H398" s="51">
        <v>2.6</v>
      </c>
      <c r="I398" s="51">
        <v>8.6</v>
      </c>
      <c r="J398" s="51">
        <v>114.3</v>
      </c>
      <c r="K398" s="52" t="s">
        <v>67</v>
      </c>
      <c r="L398" s="51">
        <v>28.12</v>
      </c>
    </row>
    <row r="399" spans="1:12" ht="25.5" x14ac:dyDescent="0.25">
      <c r="A399" s="25"/>
      <c r="B399" s="16"/>
      <c r="C399" s="11"/>
      <c r="D399" s="7" t="s">
        <v>30</v>
      </c>
      <c r="E399" s="50" t="s">
        <v>68</v>
      </c>
      <c r="F399" s="51">
        <v>160</v>
      </c>
      <c r="G399" s="51">
        <v>3.2</v>
      </c>
      <c r="H399" s="51">
        <v>14.2</v>
      </c>
      <c r="I399" s="51">
        <v>19.8</v>
      </c>
      <c r="J399" s="51">
        <v>220.6</v>
      </c>
      <c r="K399" s="52" t="s">
        <v>69</v>
      </c>
      <c r="L399" s="51">
        <v>23.82</v>
      </c>
    </row>
    <row r="400" spans="1:12" ht="15" x14ac:dyDescent="0.25">
      <c r="A400" s="25"/>
      <c r="B400" s="16"/>
      <c r="C400" s="11"/>
      <c r="D400" s="7" t="s">
        <v>31</v>
      </c>
      <c r="E400" s="50" t="s">
        <v>95</v>
      </c>
      <c r="F400" s="51">
        <v>200</v>
      </c>
      <c r="G400" s="51">
        <v>0.2</v>
      </c>
      <c r="H400" s="51">
        <v>0.1</v>
      </c>
      <c r="I400" s="51">
        <v>17.2</v>
      </c>
      <c r="J400" s="51">
        <v>68</v>
      </c>
      <c r="K400" s="52" t="s">
        <v>96</v>
      </c>
      <c r="L400" s="51">
        <v>7.5</v>
      </c>
    </row>
    <row r="401" spans="1:12" ht="15" x14ac:dyDescent="0.25">
      <c r="A401" s="25"/>
      <c r="B401" s="16"/>
      <c r="C401" s="11"/>
      <c r="D401" s="7" t="s">
        <v>32</v>
      </c>
      <c r="E401" s="50" t="s">
        <v>55</v>
      </c>
      <c r="F401" s="51">
        <v>25</v>
      </c>
      <c r="G401" s="51">
        <v>1.9</v>
      </c>
      <c r="H401" s="51">
        <v>0.7</v>
      </c>
      <c r="I401" s="51">
        <v>12.8</v>
      </c>
      <c r="J401" s="51">
        <v>65.5</v>
      </c>
      <c r="K401" s="52"/>
      <c r="L401" s="51">
        <v>3.08</v>
      </c>
    </row>
    <row r="402" spans="1:12" ht="15" x14ac:dyDescent="0.25">
      <c r="A402" s="25"/>
      <c r="B402" s="16"/>
      <c r="C402" s="11"/>
      <c r="D402" s="7" t="s">
        <v>33</v>
      </c>
      <c r="E402" s="50" t="s">
        <v>56</v>
      </c>
      <c r="F402" s="51">
        <v>25</v>
      </c>
      <c r="G402" s="51">
        <v>1.7</v>
      </c>
      <c r="H402" s="51">
        <v>0.3</v>
      </c>
      <c r="I402" s="51">
        <v>9.9</v>
      </c>
      <c r="J402" s="51">
        <v>48.9</v>
      </c>
      <c r="K402" s="52"/>
      <c r="L402" s="51">
        <v>1.95</v>
      </c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820</v>
      </c>
      <c r="G405" s="21">
        <f t="shared" ref="G405" si="282">SUM(G396:G404)</f>
        <v>24.199999999999996</v>
      </c>
      <c r="H405" s="21">
        <f t="shared" ref="H405" si="283">SUM(H396:H404)</f>
        <v>26.3</v>
      </c>
      <c r="I405" s="21">
        <f t="shared" ref="I405" si="284">SUM(I396:I404)</f>
        <v>84.2</v>
      </c>
      <c r="J405" s="21">
        <f t="shared" ref="J405:L405" si="285">SUM(J396:J404)</f>
        <v>702</v>
      </c>
      <c r="K405" s="27"/>
      <c r="L405" s="21">
        <f t="shared" si="285"/>
        <v>90.28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86">SUM(G406:G409)</f>
        <v>0</v>
      </c>
      <c r="H410" s="21">
        <f t="shared" ref="H410" si="287">SUM(H406:H409)</f>
        <v>0</v>
      </c>
      <c r="I410" s="21">
        <f t="shared" ref="I410" si="288">SUM(I406:I409)</f>
        <v>0</v>
      </c>
      <c r="J410" s="21">
        <f t="shared" ref="J410:L410" si="289">SUM(J406:J409)</f>
        <v>0</v>
      </c>
      <c r="K410" s="27"/>
      <c r="L410" s="21">
        <f t="shared" si="289"/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90">SUM(G411:G416)</f>
        <v>0</v>
      </c>
      <c r="H417" s="21">
        <f t="shared" ref="H417" si="291">SUM(H411:H416)</f>
        <v>0</v>
      </c>
      <c r="I417" s="21">
        <f t="shared" ref="I417" si="292">SUM(I411:I416)</f>
        <v>0</v>
      </c>
      <c r="J417" s="21">
        <f t="shared" ref="J417" si="293">SUM(J411:J416)</f>
        <v>0</v>
      </c>
      <c r="K417" s="27"/>
      <c r="L417" s="21">
        <f t="shared" ref="L417" ca="1" si="294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95">SUM(G418:G423)</f>
        <v>0</v>
      </c>
      <c r="H424" s="21">
        <f t="shared" ref="H424" si="296">SUM(H418:H423)</f>
        <v>0</v>
      </c>
      <c r="I424" s="21">
        <f t="shared" ref="I424" si="297">SUM(I418:I423)</f>
        <v>0</v>
      </c>
      <c r="J424" s="21">
        <f t="shared" ref="J424" si="298">SUM(J418:J423)</f>
        <v>0</v>
      </c>
      <c r="K424" s="27"/>
      <c r="L424" s="21">
        <f t="shared" ref="L424" ca="1" si="299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5" t="s">
        <v>4</v>
      </c>
      <c r="D425" s="66"/>
      <c r="E425" s="33"/>
      <c r="F425" s="34">
        <f>F391+F395+F405+F410+F417+F424</f>
        <v>1390</v>
      </c>
      <c r="G425" s="34">
        <f t="shared" ref="G425" si="300">G391+G395+G405+G410+G417+G424</f>
        <v>45.999999999999993</v>
      </c>
      <c r="H425" s="34">
        <f t="shared" ref="H425" si="301">H391+H395+H405+H410+H417+H424</f>
        <v>44.300000000000004</v>
      </c>
      <c r="I425" s="34">
        <f t="shared" ref="I425" si="302">I391+I395+I405+I410+I417+I424</f>
        <v>154.80000000000001</v>
      </c>
      <c r="J425" s="34">
        <f t="shared" ref="J425" si="303">J391+J395+J405+J410+J417+J424</f>
        <v>1232.0999999999999</v>
      </c>
      <c r="K425" s="35"/>
      <c r="L425" s="34">
        <f t="shared" ref="L425" ca="1" si="304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50" t="s">
        <v>114</v>
      </c>
      <c r="F426" s="51">
        <v>150</v>
      </c>
      <c r="G426" s="51">
        <v>5.8</v>
      </c>
      <c r="H426" s="51">
        <v>7.5</v>
      </c>
      <c r="I426" s="51">
        <v>32.700000000000003</v>
      </c>
      <c r="J426" s="51">
        <v>221.7</v>
      </c>
      <c r="K426" s="52" t="s">
        <v>124</v>
      </c>
      <c r="L426" s="51">
        <v>16.34</v>
      </c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115</v>
      </c>
      <c r="F428" s="51">
        <v>200</v>
      </c>
      <c r="G428" s="51">
        <v>0.2</v>
      </c>
      <c r="H428" s="51">
        <v>0</v>
      </c>
      <c r="I428" s="51">
        <v>0</v>
      </c>
      <c r="J428" s="51">
        <v>26.8</v>
      </c>
      <c r="K428" s="63" t="s">
        <v>54</v>
      </c>
      <c r="L428" s="51">
        <v>0.89</v>
      </c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 t="s">
        <v>117</v>
      </c>
      <c r="F430" s="51">
        <v>100</v>
      </c>
      <c r="G430" s="51">
        <v>0.8</v>
      </c>
      <c r="H430" s="51">
        <v>0.2</v>
      </c>
      <c r="I430" s="51">
        <v>7.5</v>
      </c>
      <c r="J430" s="51">
        <v>35</v>
      </c>
      <c r="K430" s="52"/>
      <c r="L430" s="51">
        <v>22</v>
      </c>
    </row>
    <row r="431" spans="1:12" ht="15" x14ac:dyDescent="0.25">
      <c r="A431" s="25"/>
      <c r="B431" s="16"/>
      <c r="C431" s="11"/>
      <c r="D431" s="59" t="s">
        <v>32</v>
      </c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59" t="s">
        <v>27</v>
      </c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5"/>
      <c r="B433" s="16"/>
      <c r="C433" s="11"/>
      <c r="D433" s="12" t="s">
        <v>35</v>
      </c>
      <c r="E433" s="50" t="s">
        <v>116</v>
      </c>
      <c r="F433" s="51">
        <v>100</v>
      </c>
      <c r="G433" s="51">
        <v>9</v>
      </c>
      <c r="H433" s="51">
        <v>19</v>
      </c>
      <c r="I433" s="51">
        <v>55</v>
      </c>
      <c r="J433" s="51">
        <v>419</v>
      </c>
      <c r="K433" s="52"/>
      <c r="L433" s="51">
        <v>25</v>
      </c>
    </row>
    <row r="434" spans="1:12" ht="15" x14ac:dyDescent="0.25">
      <c r="A434" s="26"/>
      <c r="B434" s="18"/>
      <c r="C434" s="8"/>
      <c r="D434" s="19" t="s">
        <v>39</v>
      </c>
      <c r="E434" s="9"/>
      <c r="F434" s="21">
        <f>SUM(F426:F433)</f>
        <v>550</v>
      </c>
      <c r="G434" s="21">
        <f t="shared" ref="G434:L434" si="305">SUM(G426:G433)</f>
        <v>15.8</v>
      </c>
      <c r="H434" s="21">
        <f t="shared" si="305"/>
        <v>26.7</v>
      </c>
      <c r="I434" s="21">
        <f t="shared" si="305"/>
        <v>95.2</v>
      </c>
      <c r="J434" s="21">
        <f t="shared" si="305"/>
        <v>702.5</v>
      </c>
      <c r="K434" s="21">
        <f t="shared" si="305"/>
        <v>0</v>
      </c>
      <c r="L434" s="21">
        <f t="shared" si="305"/>
        <v>64.23</v>
      </c>
    </row>
    <row r="435" spans="1:12" ht="15" x14ac:dyDescent="0.25">
      <c r="A435" s="28">
        <f>A426</f>
        <v>2</v>
      </c>
      <c r="B435" s="14">
        <f>B426</f>
        <v>4</v>
      </c>
      <c r="C435" s="10" t="s">
        <v>25</v>
      </c>
      <c r="D435" s="12" t="s">
        <v>24</v>
      </c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5" x14ac:dyDescent="0.25">
      <c r="A438" s="26"/>
      <c r="B438" s="18"/>
      <c r="C438" s="8"/>
      <c r="D438" s="19" t="s">
        <v>39</v>
      </c>
      <c r="E438" s="9"/>
      <c r="F438" s="21">
        <f>SUM(F435:F437)</f>
        <v>0</v>
      </c>
      <c r="G438" s="21">
        <f t="shared" ref="G438" si="306">SUM(G435:G437)</f>
        <v>0</v>
      </c>
      <c r="H438" s="21">
        <f t="shared" ref="H438" si="307">SUM(H435:H437)</f>
        <v>0</v>
      </c>
      <c r="I438" s="21">
        <f t="shared" ref="I438" si="308">SUM(I435:I437)</f>
        <v>0</v>
      </c>
      <c r="J438" s="21">
        <f t="shared" ref="J438" si="309">SUM(J435:J437)</f>
        <v>0</v>
      </c>
      <c r="K438" s="27"/>
      <c r="L438" s="21">
        <f t="shared" ref="L438" ca="1" si="310">SUM(L435:L443)</f>
        <v>0</v>
      </c>
    </row>
    <row r="439" spans="1:12" ht="15" x14ac:dyDescent="0.25">
      <c r="A439" s="28">
        <f>A426</f>
        <v>2</v>
      </c>
      <c r="B439" s="14">
        <f>B426</f>
        <v>4</v>
      </c>
      <c r="C439" s="10" t="s">
        <v>26</v>
      </c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28</v>
      </c>
      <c r="E440" s="50" t="s">
        <v>118</v>
      </c>
      <c r="F440" s="51">
        <v>250</v>
      </c>
      <c r="G440" s="51">
        <v>2.1</v>
      </c>
      <c r="H440" s="51">
        <v>5.3</v>
      </c>
      <c r="I440" s="51">
        <v>13.6</v>
      </c>
      <c r="J440" s="51">
        <v>112.5</v>
      </c>
      <c r="K440" s="52" t="s">
        <v>125</v>
      </c>
      <c r="L440" s="51">
        <v>12.82</v>
      </c>
    </row>
    <row r="441" spans="1:12" ht="15" x14ac:dyDescent="0.25">
      <c r="A441" s="25"/>
      <c r="B441" s="16"/>
      <c r="C441" s="11"/>
      <c r="D441" s="7" t="s">
        <v>29</v>
      </c>
      <c r="E441" s="50" t="s">
        <v>114</v>
      </c>
      <c r="F441" s="51">
        <v>150</v>
      </c>
      <c r="G441" s="51">
        <v>5.8</v>
      </c>
      <c r="H441" s="51">
        <v>7.5</v>
      </c>
      <c r="I441" s="51">
        <v>32.700000000000003</v>
      </c>
      <c r="J441" s="51">
        <v>221.7</v>
      </c>
      <c r="K441" s="52" t="s">
        <v>124</v>
      </c>
      <c r="L441" s="51">
        <v>16.34</v>
      </c>
    </row>
    <row r="442" spans="1:12" ht="15" x14ac:dyDescent="0.25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31</v>
      </c>
      <c r="E443" s="50" t="s">
        <v>115</v>
      </c>
      <c r="F443" s="51">
        <v>200</v>
      </c>
      <c r="G443" s="51">
        <v>0.2</v>
      </c>
      <c r="H443" s="51">
        <v>0</v>
      </c>
      <c r="I443" s="51">
        <v>0</v>
      </c>
      <c r="J443" s="51">
        <v>26.8</v>
      </c>
      <c r="K443" s="63" t="s">
        <v>54</v>
      </c>
      <c r="L443" s="51">
        <v>0.89</v>
      </c>
    </row>
    <row r="444" spans="1:12" ht="15" x14ac:dyDescent="0.25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7" t="s">
        <v>33</v>
      </c>
      <c r="E445" s="50" t="s">
        <v>56</v>
      </c>
      <c r="F445" s="51">
        <v>25</v>
      </c>
      <c r="G445" s="51">
        <v>1.7</v>
      </c>
      <c r="H445" s="51">
        <v>0.3</v>
      </c>
      <c r="I445" s="51">
        <v>9.9</v>
      </c>
      <c r="J445" s="51">
        <v>48.9</v>
      </c>
      <c r="K445" s="52"/>
      <c r="L445" s="51">
        <v>1.95</v>
      </c>
    </row>
    <row r="446" spans="1:12" ht="15" x14ac:dyDescent="0.25">
      <c r="A446" s="25"/>
      <c r="B446" s="16"/>
      <c r="C446" s="11"/>
      <c r="D446" s="12" t="s">
        <v>35</v>
      </c>
      <c r="E446" s="50" t="s">
        <v>116</v>
      </c>
      <c r="F446" s="51">
        <v>100</v>
      </c>
      <c r="G446" s="51">
        <v>9</v>
      </c>
      <c r="H446" s="51">
        <v>19</v>
      </c>
      <c r="I446" s="51">
        <v>55</v>
      </c>
      <c r="J446" s="51">
        <v>419</v>
      </c>
      <c r="K446" s="52"/>
      <c r="L446" s="51">
        <v>25</v>
      </c>
    </row>
    <row r="447" spans="1:12" ht="15" x14ac:dyDescent="0.25">
      <c r="A447" s="25"/>
      <c r="B447" s="16"/>
      <c r="C447" s="11"/>
      <c r="D447" s="12" t="s">
        <v>24</v>
      </c>
      <c r="E447" s="50" t="s">
        <v>117</v>
      </c>
      <c r="F447" s="51">
        <v>100</v>
      </c>
      <c r="G447" s="51">
        <v>0.8</v>
      </c>
      <c r="H447" s="51">
        <v>0.2</v>
      </c>
      <c r="I447" s="51">
        <v>7.5</v>
      </c>
      <c r="J447" s="51">
        <v>35</v>
      </c>
      <c r="K447" s="52"/>
      <c r="L447" s="51">
        <v>22</v>
      </c>
    </row>
    <row r="448" spans="1:12" ht="15" x14ac:dyDescent="0.25">
      <c r="A448" s="25"/>
      <c r="B448" s="16"/>
      <c r="C448" s="11"/>
      <c r="D448" s="6"/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6"/>
      <c r="B449" s="18"/>
      <c r="C449" s="8"/>
      <c r="D449" s="19" t="s">
        <v>39</v>
      </c>
      <c r="E449" s="9"/>
      <c r="F449" s="21">
        <f>SUM(F439:F448)</f>
        <v>825</v>
      </c>
      <c r="G449" s="21">
        <f t="shared" ref="G449" si="311">SUM(G439:G448)</f>
        <v>19.599999999999998</v>
      </c>
      <c r="H449" s="21">
        <f t="shared" ref="H449" si="312">SUM(H439:H448)</f>
        <v>32.300000000000004</v>
      </c>
      <c r="I449" s="21">
        <f t="shared" ref="I449" si="313">SUM(I439:I448)</f>
        <v>118.7</v>
      </c>
      <c r="J449" s="21">
        <f t="shared" ref="J449" si="314">SUM(J439:J448)</f>
        <v>863.9</v>
      </c>
      <c r="K449" s="27"/>
      <c r="L449" s="21">
        <f>SUM(L439:L448)</f>
        <v>79</v>
      </c>
    </row>
    <row r="450" spans="1:12" ht="15" x14ac:dyDescent="0.25">
      <c r="A450" s="28">
        <f>A426</f>
        <v>2</v>
      </c>
      <c r="B450" s="14">
        <f>B426</f>
        <v>4</v>
      </c>
      <c r="C450" s="10" t="s">
        <v>34</v>
      </c>
      <c r="D450" s="12" t="s">
        <v>35</v>
      </c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12" t="s">
        <v>31</v>
      </c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5"/>
      <c r="B452" s="16"/>
      <c r="C452" s="11"/>
      <c r="D452" s="6"/>
      <c r="E452" s="50"/>
      <c r="F452" s="51"/>
      <c r="G452" s="51"/>
      <c r="H452" s="51"/>
      <c r="I452" s="51"/>
      <c r="J452" s="51"/>
      <c r="K452" s="52"/>
      <c r="L452" s="51"/>
    </row>
    <row r="453" spans="1:12" ht="15" x14ac:dyDescent="0.25">
      <c r="A453" s="25"/>
      <c r="B453" s="16"/>
      <c r="C453" s="11"/>
      <c r="D453" s="6"/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6"/>
      <c r="B454" s="18"/>
      <c r="C454" s="8"/>
      <c r="D454" s="19" t="s">
        <v>39</v>
      </c>
      <c r="E454" s="9"/>
      <c r="F454" s="21">
        <f>SUM(F450:F453)</f>
        <v>0</v>
      </c>
      <c r="G454" s="21">
        <f t="shared" ref="G454" si="315">SUM(G450:G453)</f>
        <v>0</v>
      </c>
      <c r="H454" s="21">
        <f t="shared" ref="H454" si="316">SUM(H450:H453)</f>
        <v>0</v>
      </c>
      <c r="I454" s="21">
        <f t="shared" ref="I454" si="317">SUM(I450:I453)</f>
        <v>0</v>
      </c>
      <c r="J454" s="21">
        <f t="shared" ref="J454:L454" si="318">SUM(J450:J453)</f>
        <v>0</v>
      </c>
      <c r="K454" s="27"/>
      <c r="L454" s="21">
        <f t="shared" si="318"/>
        <v>0</v>
      </c>
    </row>
    <row r="455" spans="1:12" ht="15" x14ac:dyDescent="0.25">
      <c r="A455" s="28">
        <f>A426</f>
        <v>2</v>
      </c>
      <c r="B455" s="14">
        <f>B426</f>
        <v>4</v>
      </c>
      <c r="C455" s="10" t="s">
        <v>36</v>
      </c>
      <c r="D455" s="7" t="s">
        <v>21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30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7" t="s">
        <v>31</v>
      </c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7" t="s">
        <v>23</v>
      </c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5" x14ac:dyDescent="0.25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6"/>
      <c r="B461" s="18"/>
      <c r="C461" s="8"/>
      <c r="D461" s="19" t="s">
        <v>39</v>
      </c>
      <c r="E461" s="9"/>
      <c r="F461" s="21">
        <f>SUM(F455:F460)</f>
        <v>0</v>
      </c>
      <c r="G461" s="21">
        <f t="shared" ref="G461" si="319">SUM(G455:G460)</f>
        <v>0</v>
      </c>
      <c r="H461" s="21">
        <f t="shared" ref="H461" si="320">SUM(H455:H460)</f>
        <v>0</v>
      </c>
      <c r="I461" s="21">
        <f t="shared" ref="I461" si="321">SUM(I455:I460)</f>
        <v>0</v>
      </c>
      <c r="J461" s="21">
        <f t="shared" ref="J461" si="322">SUM(J455:J460)</f>
        <v>0</v>
      </c>
      <c r="K461" s="27"/>
      <c r="L461" s="21">
        <f t="shared" ref="L461" ca="1" si="323">SUM(L455:L463)</f>
        <v>0</v>
      </c>
    </row>
    <row r="462" spans="1:12" ht="15" x14ac:dyDescent="0.25">
      <c r="A462" s="28">
        <f>A426</f>
        <v>2</v>
      </c>
      <c r="B462" s="14">
        <f>B426</f>
        <v>4</v>
      </c>
      <c r="C462" s="10" t="s">
        <v>37</v>
      </c>
      <c r="D462" s="12" t="s">
        <v>38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35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12" t="s">
        <v>31</v>
      </c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12" t="s">
        <v>24</v>
      </c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5"/>
      <c r="B466" s="16"/>
      <c r="C466" s="11"/>
      <c r="D466" s="6"/>
      <c r="E466" s="50"/>
      <c r="F466" s="51"/>
      <c r="G466" s="51"/>
      <c r="H466" s="51"/>
      <c r="I466" s="51"/>
      <c r="J466" s="51"/>
      <c r="K466" s="52"/>
      <c r="L466" s="51"/>
    </row>
    <row r="467" spans="1:12" ht="15" x14ac:dyDescent="0.25">
      <c r="A467" s="25"/>
      <c r="B467" s="16"/>
      <c r="C467" s="11"/>
      <c r="D467" s="6"/>
      <c r="E467" s="50"/>
      <c r="F467" s="51"/>
      <c r="G467" s="51"/>
      <c r="H467" s="51"/>
      <c r="I467" s="51"/>
      <c r="J467" s="51"/>
      <c r="K467" s="52"/>
      <c r="L467" s="51"/>
    </row>
    <row r="468" spans="1:12" ht="15" x14ac:dyDescent="0.25">
      <c r="A468" s="26"/>
      <c r="B468" s="18"/>
      <c r="C468" s="8"/>
      <c r="D468" s="20" t="s">
        <v>39</v>
      </c>
      <c r="E468" s="9"/>
      <c r="F468" s="21">
        <f>SUM(F462:F467)</f>
        <v>0</v>
      </c>
      <c r="G468" s="21">
        <f t="shared" ref="G468" si="324">SUM(G462:G467)</f>
        <v>0</v>
      </c>
      <c r="H468" s="21">
        <f t="shared" ref="H468" si="325">SUM(H462:H467)</f>
        <v>0</v>
      </c>
      <c r="I468" s="21">
        <f t="shared" ref="I468" si="326">SUM(I462:I467)</f>
        <v>0</v>
      </c>
      <c r="J468" s="21">
        <f t="shared" ref="J468" si="327">SUM(J462:J467)</f>
        <v>0</v>
      </c>
      <c r="K468" s="27"/>
      <c r="L468" s="21">
        <f t="shared" ref="L468" ca="1" si="328">SUM(L462:L470)</f>
        <v>0</v>
      </c>
    </row>
    <row r="469" spans="1:12" ht="15.75" customHeight="1" x14ac:dyDescent="0.2">
      <c r="A469" s="31">
        <f>A426</f>
        <v>2</v>
      </c>
      <c r="B469" s="32">
        <f>B426</f>
        <v>4</v>
      </c>
      <c r="C469" s="65" t="s">
        <v>4</v>
      </c>
      <c r="D469" s="66"/>
      <c r="E469" s="33"/>
      <c r="F469" s="34">
        <f>F434+F438+F449+F454+F461+F468</f>
        <v>1375</v>
      </c>
      <c r="G469" s="34">
        <f t="shared" ref="G469" si="329">G434+G438+G449+G454+G461+G468</f>
        <v>35.4</v>
      </c>
      <c r="H469" s="34">
        <f t="shared" ref="H469" si="330">H434+H438+H449+H454+H461+H468</f>
        <v>59</v>
      </c>
      <c r="I469" s="34">
        <f t="shared" ref="I469" si="331">I434+I438+I449+I454+I461+I468</f>
        <v>213.9</v>
      </c>
      <c r="J469" s="34">
        <f t="shared" ref="J469" si="332">J434+J438+J449+J454+J461+J468</f>
        <v>1566.4</v>
      </c>
      <c r="K469" s="35"/>
      <c r="L469" s="34">
        <f t="shared" ref="L469" ca="1" si="333">L434+L438+L449+L454+L461+L468</f>
        <v>0</v>
      </c>
    </row>
    <row r="470" spans="1:12" ht="25.5" x14ac:dyDescent="0.25">
      <c r="A470" s="22">
        <v>2</v>
      </c>
      <c r="B470" s="23">
        <v>5</v>
      </c>
      <c r="C470" s="24" t="s">
        <v>20</v>
      </c>
      <c r="D470" s="5" t="s">
        <v>21</v>
      </c>
      <c r="E470" s="50" t="s">
        <v>97</v>
      </c>
      <c r="F470" s="51">
        <v>90</v>
      </c>
      <c r="G470" s="51">
        <v>17.3</v>
      </c>
      <c r="H470" s="51">
        <v>4</v>
      </c>
      <c r="I470" s="51">
        <v>12.1</v>
      </c>
      <c r="J470" s="51">
        <v>152.5</v>
      </c>
      <c r="K470" s="52" t="s">
        <v>50</v>
      </c>
      <c r="L470" s="51">
        <v>27.85</v>
      </c>
    </row>
    <row r="471" spans="1:12" ht="15" x14ac:dyDescent="0.25">
      <c r="A471" s="25"/>
      <c r="B471" s="16"/>
      <c r="C471" s="11"/>
      <c r="D471" s="6"/>
      <c r="E471" s="50" t="s">
        <v>98</v>
      </c>
      <c r="F471" s="51">
        <v>150</v>
      </c>
      <c r="G471" s="51">
        <v>3.3</v>
      </c>
      <c r="H471" s="51">
        <v>9.1999999999999993</v>
      </c>
      <c r="I471" s="51">
        <v>22.7</v>
      </c>
      <c r="J471" s="51">
        <v>189.2</v>
      </c>
      <c r="K471" s="52" t="s">
        <v>99</v>
      </c>
      <c r="L471" s="51">
        <v>24.45</v>
      </c>
    </row>
    <row r="472" spans="1:12" ht="15" x14ac:dyDescent="0.25">
      <c r="A472" s="25"/>
      <c r="B472" s="16"/>
      <c r="C472" s="11"/>
      <c r="D472" s="7" t="s">
        <v>22</v>
      </c>
      <c r="E472" s="50" t="s">
        <v>119</v>
      </c>
      <c r="F472" s="51">
        <v>200</v>
      </c>
      <c r="G472" s="51">
        <v>0.4</v>
      </c>
      <c r="H472" s="51">
        <v>0.4</v>
      </c>
      <c r="I472" s="51">
        <v>17.3</v>
      </c>
      <c r="J472" s="51">
        <v>70</v>
      </c>
      <c r="K472" s="61" t="s">
        <v>126</v>
      </c>
      <c r="L472" s="51">
        <v>5.37</v>
      </c>
    </row>
    <row r="473" spans="1:12" ht="15" x14ac:dyDescent="0.25">
      <c r="A473" s="25"/>
      <c r="B473" s="16"/>
      <c r="C473" s="11"/>
      <c r="D473" s="7" t="s">
        <v>23</v>
      </c>
      <c r="E473" s="50" t="s">
        <v>56</v>
      </c>
      <c r="F473" s="51">
        <v>25</v>
      </c>
      <c r="G473" s="51">
        <v>1.7</v>
      </c>
      <c r="H473" s="51">
        <v>0.3</v>
      </c>
      <c r="I473" s="51">
        <v>9.9</v>
      </c>
      <c r="J473" s="51">
        <v>48.9</v>
      </c>
      <c r="K473" s="52"/>
      <c r="L473" s="51">
        <v>1.95</v>
      </c>
    </row>
    <row r="474" spans="1:12" ht="15" x14ac:dyDescent="0.25">
      <c r="A474" s="25"/>
      <c r="B474" s="16"/>
      <c r="C474" s="11"/>
      <c r="D474" s="7" t="s">
        <v>24</v>
      </c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5"/>
      <c r="B475" s="16"/>
      <c r="C475" s="11"/>
      <c r="D475" s="59" t="s">
        <v>32</v>
      </c>
      <c r="E475" s="50" t="s">
        <v>55</v>
      </c>
      <c r="F475" s="51">
        <v>25</v>
      </c>
      <c r="G475" s="51">
        <v>1.9</v>
      </c>
      <c r="H475" s="51">
        <v>0.7</v>
      </c>
      <c r="I475" s="51">
        <v>12.8</v>
      </c>
      <c r="J475" s="51">
        <v>65.5</v>
      </c>
      <c r="K475" s="52"/>
      <c r="L475" s="51">
        <v>3.08</v>
      </c>
    </row>
    <row r="476" spans="1:12" ht="15" x14ac:dyDescent="0.25">
      <c r="A476" s="25"/>
      <c r="B476" s="16"/>
      <c r="C476" s="11"/>
      <c r="D476" s="59" t="s">
        <v>27</v>
      </c>
      <c r="E476" s="50" t="s">
        <v>81</v>
      </c>
      <c r="F476" s="51">
        <v>60</v>
      </c>
      <c r="G476" s="51">
        <v>0.5</v>
      </c>
      <c r="H476" s="51">
        <v>0.1</v>
      </c>
      <c r="I476" s="51">
        <v>1.5</v>
      </c>
      <c r="J476" s="51">
        <v>8.5</v>
      </c>
      <c r="K476" s="52" t="s">
        <v>61</v>
      </c>
      <c r="L476" s="51">
        <v>14.92</v>
      </c>
    </row>
    <row r="477" spans="1:12" ht="15" x14ac:dyDescent="0.25">
      <c r="A477" s="26"/>
      <c r="B477" s="18"/>
      <c r="C477" s="8"/>
      <c r="D477" s="19" t="s">
        <v>39</v>
      </c>
      <c r="E477" s="9"/>
      <c r="F477" s="21">
        <f>SUM(F470:F476)</f>
        <v>550</v>
      </c>
      <c r="G477" s="21">
        <f t="shared" ref="G477" si="334">SUM(G470:G476)</f>
        <v>25.099999999999998</v>
      </c>
      <c r="H477" s="21">
        <f t="shared" ref="H477" si="335">SUM(H470:H476)</f>
        <v>14.7</v>
      </c>
      <c r="I477" s="21">
        <f t="shared" ref="I477" si="336">SUM(I470:I476)</f>
        <v>76.3</v>
      </c>
      <c r="J477" s="21">
        <f t="shared" ref="J477" si="337">SUM(J470:J476)</f>
        <v>534.59999999999991</v>
      </c>
      <c r="K477" s="27"/>
      <c r="L477" s="21">
        <f t="shared" ref="L477:L519" si="338">SUM(L470:L476)</f>
        <v>77.61999999999999</v>
      </c>
    </row>
    <row r="478" spans="1:12" ht="15" x14ac:dyDescent="0.25">
      <c r="A478" s="28">
        <f>A470</f>
        <v>2</v>
      </c>
      <c r="B478" s="14">
        <f>B470</f>
        <v>5</v>
      </c>
      <c r="C478" s="10" t="s">
        <v>25</v>
      </c>
      <c r="D478" s="12" t="s">
        <v>24</v>
      </c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5" x14ac:dyDescent="0.25">
      <c r="A480" s="25"/>
      <c r="B480" s="16"/>
      <c r="C480" s="11"/>
      <c r="D480" s="6"/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6"/>
      <c r="B481" s="18"/>
      <c r="C481" s="8"/>
      <c r="D481" s="19" t="s">
        <v>39</v>
      </c>
      <c r="E481" s="9"/>
      <c r="F481" s="21">
        <f>SUM(F478:F480)</f>
        <v>0</v>
      </c>
      <c r="G481" s="21">
        <f t="shared" ref="G481" si="339">SUM(G478:G480)</f>
        <v>0</v>
      </c>
      <c r="H481" s="21">
        <f t="shared" ref="H481" si="340">SUM(H478:H480)</f>
        <v>0</v>
      </c>
      <c r="I481" s="21">
        <f t="shared" ref="I481" si="341">SUM(I478:I480)</f>
        <v>0</v>
      </c>
      <c r="J481" s="21">
        <f t="shared" ref="J481" si="342">SUM(J478:J480)</f>
        <v>0</v>
      </c>
      <c r="K481" s="27"/>
      <c r="L481" s="21">
        <f t="shared" ref="L481" ca="1" si="343">SUM(L478:L486)</f>
        <v>0</v>
      </c>
    </row>
    <row r="482" spans="1:12" ht="15" x14ac:dyDescent="0.25">
      <c r="A482" s="28">
        <f>A470</f>
        <v>2</v>
      </c>
      <c r="B482" s="14">
        <f>B470</f>
        <v>5</v>
      </c>
      <c r="C482" s="10" t="s">
        <v>26</v>
      </c>
      <c r="D482" s="7" t="s">
        <v>27</v>
      </c>
      <c r="E482" s="50" t="s">
        <v>81</v>
      </c>
      <c r="F482" s="51">
        <v>60</v>
      </c>
      <c r="G482" s="51">
        <v>0.5</v>
      </c>
      <c r="H482" s="51">
        <v>0.1</v>
      </c>
      <c r="I482" s="51">
        <v>1.5</v>
      </c>
      <c r="J482" s="51">
        <v>8.5</v>
      </c>
      <c r="K482" s="52" t="s">
        <v>61</v>
      </c>
      <c r="L482" s="51">
        <v>14.92</v>
      </c>
    </row>
    <row r="483" spans="1:12" ht="25.5" x14ac:dyDescent="0.25">
      <c r="A483" s="25"/>
      <c r="B483" s="16"/>
      <c r="C483" s="11"/>
      <c r="D483" s="7" t="s">
        <v>28</v>
      </c>
      <c r="E483" s="60" t="s">
        <v>113</v>
      </c>
      <c r="F483" s="51">
        <v>250</v>
      </c>
      <c r="G483" s="51">
        <v>9.9</v>
      </c>
      <c r="H483" s="51">
        <v>5.0999999999999996</v>
      </c>
      <c r="I483" s="51">
        <v>15.5</v>
      </c>
      <c r="J483" s="51">
        <v>147.5</v>
      </c>
      <c r="K483" s="52" t="s">
        <v>82</v>
      </c>
      <c r="L483" s="51">
        <v>21.05</v>
      </c>
    </row>
    <row r="484" spans="1:12" ht="25.5" x14ac:dyDescent="0.25">
      <c r="A484" s="25"/>
      <c r="B484" s="16"/>
      <c r="C484" s="11"/>
      <c r="D484" s="7" t="s">
        <v>29</v>
      </c>
      <c r="E484" s="50" t="s">
        <v>97</v>
      </c>
      <c r="F484" s="51">
        <v>90</v>
      </c>
      <c r="G484" s="51">
        <v>17.3</v>
      </c>
      <c r="H484" s="51">
        <v>4</v>
      </c>
      <c r="I484" s="51">
        <v>12.1</v>
      </c>
      <c r="J484" s="51">
        <v>152.5</v>
      </c>
      <c r="K484" s="52" t="s">
        <v>50</v>
      </c>
      <c r="L484" s="51">
        <v>27.85</v>
      </c>
    </row>
    <row r="485" spans="1:12" ht="15" x14ac:dyDescent="0.25">
      <c r="A485" s="25"/>
      <c r="B485" s="16"/>
      <c r="C485" s="11"/>
      <c r="D485" s="7" t="s">
        <v>30</v>
      </c>
      <c r="E485" s="50" t="s">
        <v>98</v>
      </c>
      <c r="F485" s="51">
        <v>150</v>
      </c>
      <c r="G485" s="51">
        <v>3.3</v>
      </c>
      <c r="H485" s="51">
        <v>9.1999999999999993</v>
      </c>
      <c r="I485" s="51">
        <v>22.7</v>
      </c>
      <c r="J485" s="51">
        <v>189.2</v>
      </c>
      <c r="K485" s="52" t="s">
        <v>99</v>
      </c>
      <c r="L485" s="51">
        <v>24.45</v>
      </c>
    </row>
    <row r="486" spans="1:12" ht="15" x14ac:dyDescent="0.25">
      <c r="A486" s="25"/>
      <c r="B486" s="16"/>
      <c r="C486" s="11"/>
      <c r="D486" s="7" t="s">
        <v>31</v>
      </c>
      <c r="E486" s="50" t="s">
        <v>119</v>
      </c>
      <c r="F486" s="51">
        <v>200</v>
      </c>
      <c r="G486" s="51">
        <v>0.4</v>
      </c>
      <c r="H486" s="51">
        <v>0.4</v>
      </c>
      <c r="I486" s="51">
        <v>17.3</v>
      </c>
      <c r="J486" s="51">
        <v>70</v>
      </c>
      <c r="K486" s="61" t="s">
        <v>126</v>
      </c>
      <c r="L486" s="51">
        <v>5.37</v>
      </c>
    </row>
    <row r="487" spans="1:12" ht="15" x14ac:dyDescent="0.25">
      <c r="A487" s="25"/>
      <c r="B487" s="16"/>
      <c r="C487" s="11"/>
      <c r="D487" s="7" t="s">
        <v>32</v>
      </c>
      <c r="E487" s="50" t="s">
        <v>55</v>
      </c>
      <c r="F487" s="51">
        <v>25</v>
      </c>
      <c r="G487" s="51">
        <v>1.9</v>
      </c>
      <c r="H487" s="51">
        <v>0.7</v>
      </c>
      <c r="I487" s="51">
        <v>12.8</v>
      </c>
      <c r="J487" s="51">
        <v>65.5</v>
      </c>
      <c r="K487" s="52"/>
      <c r="L487" s="51">
        <v>3.08</v>
      </c>
    </row>
    <row r="488" spans="1:12" ht="15" x14ac:dyDescent="0.25">
      <c r="A488" s="25"/>
      <c r="B488" s="16"/>
      <c r="C488" s="11"/>
      <c r="D488" s="7" t="s">
        <v>33</v>
      </c>
      <c r="E488" s="50" t="s">
        <v>56</v>
      </c>
      <c r="F488" s="51">
        <v>25</v>
      </c>
      <c r="G488" s="51">
        <v>1.7</v>
      </c>
      <c r="H488" s="51">
        <v>0.3</v>
      </c>
      <c r="I488" s="51">
        <v>9.9</v>
      </c>
      <c r="J488" s="51">
        <v>48.9</v>
      </c>
      <c r="K488" s="52"/>
      <c r="L488" s="51">
        <v>1.95</v>
      </c>
    </row>
    <row r="489" spans="1:12" ht="15" x14ac:dyDescent="0.25">
      <c r="A489" s="25"/>
      <c r="B489" s="16"/>
      <c r="C489" s="11"/>
      <c r="D489" s="59" t="s">
        <v>100</v>
      </c>
      <c r="E489" s="50"/>
      <c r="F489" s="51"/>
      <c r="G489" s="51"/>
      <c r="H489" s="51"/>
      <c r="I489" s="51"/>
      <c r="J489" s="51"/>
      <c r="K489" s="52"/>
      <c r="L489" s="51"/>
    </row>
    <row r="490" spans="1:12" ht="15" x14ac:dyDescent="0.25">
      <c r="A490" s="25"/>
      <c r="B490" s="16"/>
      <c r="C490" s="11"/>
      <c r="D490" s="6"/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6"/>
      <c r="B491" s="18"/>
      <c r="C491" s="8"/>
      <c r="D491" s="19" t="s">
        <v>39</v>
      </c>
      <c r="E491" s="9"/>
      <c r="F491" s="21">
        <f>SUM(F482:F490)</f>
        <v>800</v>
      </c>
      <c r="G491" s="21">
        <f t="shared" ref="G491" si="344">SUM(G482:G490)</f>
        <v>35.000000000000007</v>
      </c>
      <c r="H491" s="21">
        <f t="shared" ref="H491" si="345">SUM(H482:H490)</f>
        <v>19.799999999999997</v>
      </c>
      <c r="I491" s="21">
        <f t="shared" ref="I491" si="346">SUM(I482:I490)</f>
        <v>91.8</v>
      </c>
      <c r="J491" s="21">
        <f t="shared" ref="J491:L491" si="347">SUM(J482:J490)</f>
        <v>682.1</v>
      </c>
      <c r="K491" s="27"/>
      <c r="L491" s="21">
        <f t="shared" si="347"/>
        <v>98.67</v>
      </c>
    </row>
    <row r="492" spans="1:12" ht="15" x14ac:dyDescent="0.25">
      <c r="A492" s="28">
        <f>A470</f>
        <v>2</v>
      </c>
      <c r="B492" s="14">
        <f>B470</f>
        <v>5</v>
      </c>
      <c r="C492" s="10" t="s">
        <v>34</v>
      </c>
      <c r="D492" s="12" t="s">
        <v>35</v>
      </c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12" t="s">
        <v>31</v>
      </c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5"/>
      <c r="B494" s="16"/>
      <c r="C494" s="11"/>
      <c r="D494" s="6"/>
      <c r="E494" s="50"/>
      <c r="F494" s="51"/>
      <c r="G494" s="51"/>
      <c r="H494" s="51"/>
      <c r="I494" s="51"/>
      <c r="J494" s="51"/>
      <c r="K494" s="52"/>
      <c r="L494" s="51"/>
    </row>
    <row r="495" spans="1:12" ht="15" x14ac:dyDescent="0.25">
      <c r="A495" s="25"/>
      <c r="B495" s="16"/>
      <c r="C495" s="11"/>
      <c r="D495" s="6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6"/>
      <c r="B496" s="18"/>
      <c r="C496" s="8"/>
      <c r="D496" s="19" t="s">
        <v>39</v>
      </c>
      <c r="E496" s="9"/>
      <c r="F496" s="21">
        <f>SUM(F492:F495)</f>
        <v>0</v>
      </c>
      <c r="G496" s="21">
        <f t="shared" ref="G496" si="348">SUM(G492:G495)</f>
        <v>0</v>
      </c>
      <c r="H496" s="21">
        <f t="shared" ref="H496" si="349">SUM(H492:H495)</f>
        <v>0</v>
      </c>
      <c r="I496" s="21">
        <f t="shared" ref="I496" si="350">SUM(I492:I495)</f>
        <v>0</v>
      </c>
      <c r="J496" s="21">
        <f t="shared" ref="J496:L496" si="351">SUM(J492:J495)</f>
        <v>0</v>
      </c>
      <c r="K496" s="27"/>
      <c r="L496" s="21">
        <f t="shared" si="351"/>
        <v>0</v>
      </c>
    </row>
    <row r="497" spans="1:12" ht="15" x14ac:dyDescent="0.25">
      <c r="A497" s="28">
        <f>A470</f>
        <v>2</v>
      </c>
      <c r="B497" s="14">
        <f>B470</f>
        <v>5</v>
      </c>
      <c r="C497" s="10" t="s">
        <v>36</v>
      </c>
      <c r="D497" s="7" t="s">
        <v>21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30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7" t="s">
        <v>31</v>
      </c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7" t="s">
        <v>23</v>
      </c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5" x14ac:dyDescent="0.25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6"/>
      <c r="B503" s="18"/>
      <c r="C503" s="8"/>
      <c r="D503" s="19" t="s">
        <v>39</v>
      </c>
      <c r="E503" s="9"/>
      <c r="F503" s="21">
        <f>SUM(F497:F502)</f>
        <v>0</v>
      </c>
      <c r="G503" s="21">
        <f t="shared" ref="G503" si="352">SUM(G497:G502)</f>
        <v>0</v>
      </c>
      <c r="H503" s="21">
        <f t="shared" ref="H503" si="353">SUM(H497:H502)</f>
        <v>0</v>
      </c>
      <c r="I503" s="21">
        <f t="shared" ref="I503" si="354">SUM(I497:I502)</f>
        <v>0</v>
      </c>
      <c r="J503" s="21">
        <f t="shared" ref="J503" si="355">SUM(J497:J502)</f>
        <v>0</v>
      </c>
      <c r="K503" s="27"/>
      <c r="L503" s="21">
        <f t="shared" ref="L503" ca="1" si="356">SUM(L497:L505)</f>
        <v>0</v>
      </c>
    </row>
    <row r="504" spans="1:12" ht="15" x14ac:dyDescent="0.25">
      <c r="A504" s="28">
        <f>A470</f>
        <v>2</v>
      </c>
      <c r="B504" s="14">
        <f>B470</f>
        <v>5</v>
      </c>
      <c r="C504" s="10" t="s">
        <v>37</v>
      </c>
      <c r="D504" s="12" t="s">
        <v>38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35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12" t="s">
        <v>31</v>
      </c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12" t="s">
        <v>24</v>
      </c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5"/>
      <c r="B508" s="16"/>
      <c r="C508" s="11"/>
      <c r="D508" s="6"/>
      <c r="E508" s="50"/>
      <c r="F508" s="51"/>
      <c r="G508" s="51"/>
      <c r="H508" s="51"/>
      <c r="I508" s="51"/>
      <c r="J508" s="51"/>
      <c r="K508" s="52"/>
      <c r="L508" s="51"/>
    </row>
    <row r="509" spans="1:12" ht="15" x14ac:dyDescent="0.25">
      <c r="A509" s="25"/>
      <c r="B509" s="16"/>
      <c r="C509" s="11"/>
      <c r="D509" s="6"/>
      <c r="E509" s="50"/>
      <c r="F509" s="51"/>
      <c r="G509" s="51"/>
      <c r="H509" s="51"/>
      <c r="I509" s="51"/>
      <c r="J509" s="51"/>
      <c r="K509" s="52"/>
      <c r="L509" s="51"/>
    </row>
    <row r="510" spans="1:12" ht="15" x14ac:dyDescent="0.25">
      <c r="A510" s="26"/>
      <c r="B510" s="18"/>
      <c r="C510" s="8"/>
      <c r="D510" s="20" t="s">
        <v>39</v>
      </c>
      <c r="E510" s="9"/>
      <c r="F510" s="21">
        <f>SUM(F504:F509)</f>
        <v>0</v>
      </c>
      <c r="G510" s="21">
        <f t="shared" ref="G510" si="357">SUM(G504:G509)</f>
        <v>0</v>
      </c>
      <c r="H510" s="21">
        <f t="shared" ref="H510" si="358">SUM(H504:H509)</f>
        <v>0</v>
      </c>
      <c r="I510" s="21">
        <f t="shared" ref="I510" si="359">SUM(I504:I509)</f>
        <v>0</v>
      </c>
      <c r="J510" s="21">
        <f t="shared" ref="J510" si="360">SUM(J504:J509)</f>
        <v>0</v>
      </c>
      <c r="K510" s="27"/>
      <c r="L510" s="21">
        <f t="shared" ref="L510" ca="1" si="361">SUM(L504:L512)</f>
        <v>0</v>
      </c>
    </row>
    <row r="511" spans="1:12" ht="15.75" customHeight="1" x14ac:dyDescent="0.2">
      <c r="A511" s="31">
        <f>A470</f>
        <v>2</v>
      </c>
      <c r="B511" s="32">
        <f>B470</f>
        <v>5</v>
      </c>
      <c r="C511" s="65" t="s">
        <v>4</v>
      </c>
      <c r="D511" s="66"/>
      <c r="E511" s="33"/>
      <c r="F511" s="34">
        <f>F477+F481+F491+F496+F503+F510</f>
        <v>1350</v>
      </c>
      <c r="G511" s="34">
        <f t="shared" ref="G511" si="362">G477+G481+G491+G496+G503+G510</f>
        <v>60.100000000000009</v>
      </c>
      <c r="H511" s="34">
        <f t="shared" ref="H511" si="363">H477+H481+H491+H496+H503+H510</f>
        <v>34.5</v>
      </c>
      <c r="I511" s="34">
        <f t="shared" ref="I511" si="364">I477+I481+I491+I496+I503+I510</f>
        <v>168.1</v>
      </c>
      <c r="J511" s="34">
        <f t="shared" ref="J511" si="365">J477+J481+J491+J496+J503+J510</f>
        <v>1216.6999999999998</v>
      </c>
      <c r="K511" s="35"/>
      <c r="L511" s="34">
        <f t="shared" ref="L511" ca="1" si="366">L477+L481+L491+L496+L503+L510</f>
        <v>0</v>
      </c>
    </row>
    <row r="512" spans="1:12" ht="15" x14ac:dyDescent="0.25">
      <c r="A512" s="22">
        <v>2</v>
      </c>
      <c r="B512" s="23">
        <v>6</v>
      </c>
      <c r="C512" s="24" t="s">
        <v>20</v>
      </c>
      <c r="D512" s="5" t="s">
        <v>21</v>
      </c>
      <c r="E512" s="47"/>
      <c r="F512" s="48"/>
      <c r="G512" s="48"/>
      <c r="H512" s="48"/>
      <c r="I512" s="48"/>
      <c r="J512" s="48"/>
      <c r="K512" s="49"/>
      <c r="L512" s="48"/>
    </row>
    <row r="513" spans="1:12" ht="15" x14ac:dyDescent="0.25">
      <c r="A513" s="25"/>
      <c r="B513" s="16"/>
      <c r="C513" s="11"/>
      <c r="D513" s="6"/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22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7" t="s">
        <v>23</v>
      </c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7" t="s">
        <v>24</v>
      </c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5"/>
      <c r="B517" s="16"/>
      <c r="C517" s="11"/>
      <c r="D517" s="6"/>
      <c r="E517" s="50"/>
      <c r="F517" s="51"/>
      <c r="G517" s="51"/>
      <c r="H517" s="51"/>
      <c r="I517" s="51"/>
      <c r="J517" s="51"/>
      <c r="K517" s="52"/>
      <c r="L517" s="51"/>
    </row>
    <row r="518" spans="1:12" ht="15" x14ac:dyDescent="0.25">
      <c r="A518" s="25"/>
      <c r="B518" s="16"/>
      <c r="C518" s="11"/>
      <c r="D518" s="6"/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6"/>
      <c r="B519" s="18"/>
      <c r="C519" s="8"/>
      <c r="D519" s="19" t="s">
        <v>39</v>
      </c>
      <c r="E519" s="9"/>
      <c r="F519" s="21">
        <f>SUM(F512:F518)</f>
        <v>0</v>
      </c>
      <c r="G519" s="21">
        <f t="shared" ref="G519" si="367">SUM(G512:G518)</f>
        <v>0</v>
      </c>
      <c r="H519" s="21">
        <f t="shared" ref="H519" si="368">SUM(H512:H518)</f>
        <v>0</v>
      </c>
      <c r="I519" s="21">
        <f t="shared" ref="I519" si="369">SUM(I512:I518)</f>
        <v>0</v>
      </c>
      <c r="J519" s="21">
        <f t="shared" ref="J519" si="370">SUM(J512:J518)</f>
        <v>0</v>
      </c>
      <c r="K519" s="27"/>
      <c r="L519" s="21">
        <f t="shared" si="338"/>
        <v>0</v>
      </c>
    </row>
    <row r="520" spans="1:12" ht="15" x14ac:dyDescent="0.25">
      <c r="A520" s="28">
        <f>A512</f>
        <v>2</v>
      </c>
      <c r="B520" s="14">
        <f>B512</f>
        <v>6</v>
      </c>
      <c r="C520" s="10" t="s">
        <v>25</v>
      </c>
      <c r="D520" s="12" t="s">
        <v>24</v>
      </c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5" x14ac:dyDescent="0.25">
      <c r="A522" s="25"/>
      <c r="B522" s="16"/>
      <c r="C522" s="11"/>
      <c r="D522" s="6"/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6"/>
      <c r="B523" s="18"/>
      <c r="C523" s="8"/>
      <c r="D523" s="19" t="s">
        <v>39</v>
      </c>
      <c r="E523" s="9"/>
      <c r="F523" s="21">
        <f>SUM(F520:F522)</f>
        <v>0</v>
      </c>
      <c r="G523" s="21">
        <f t="shared" ref="G523" si="371">SUM(G520:G522)</f>
        <v>0</v>
      </c>
      <c r="H523" s="21">
        <f t="shared" ref="H523" si="372">SUM(H520:H522)</f>
        <v>0</v>
      </c>
      <c r="I523" s="21">
        <f t="shared" ref="I523" si="373">SUM(I520:I522)</f>
        <v>0</v>
      </c>
      <c r="J523" s="21">
        <f t="shared" ref="J523" si="374">SUM(J520:J522)</f>
        <v>0</v>
      </c>
      <c r="K523" s="27"/>
      <c r="L523" s="21">
        <f t="shared" ref="L523" ca="1" si="375">SUM(L520:L528)</f>
        <v>0</v>
      </c>
    </row>
    <row r="524" spans="1:12" ht="15" x14ac:dyDescent="0.25">
      <c r="A524" s="28">
        <f>A512</f>
        <v>2</v>
      </c>
      <c r="B524" s="14">
        <f>B512</f>
        <v>6</v>
      </c>
      <c r="C524" s="10" t="s">
        <v>26</v>
      </c>
      <c r="D524" s="7" t="s">
        <v>27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28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29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30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31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7" t="s">
        <v>32</v>
      </c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7" t="s">
        <v>33</v>
      </c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5"/>
      <c r="B531" s="16"/>
      <c r="C531" s="11"/>
      <c r="D531" s="6"/>
      <c r="E531" s="50"/>
      <c r="F531" s="51"/>
      <c r="G531" s="51"/>
      <c r="H531" s="51"/>
      <c r="I531" s="51"/>
      <c r="J531" s="51"/>
      <c r="K531" s="52"/>
      <c r="L531" s="51"/>
    </row>
    <row r="532" spans="1:12" ht="15" x14ac:dyDescent="0.25">
      <c r="A532" s="25"/>
      <c r="B532" s="16"/>
      <c r="C532" s="11"/>
      <c r="D532" s="6"/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6"/>
      <c r="B533" s="18"/>
      <c r="C533" s="8"/>
      <c r="D533" s="19" t="s">
        <v>39</v>
      </c>
      <c r="E533" s="9"/>
      <c r="F533" s="21">
        <f>SUM(F524:F532)</f>
        <v>0</v>
      </c>
      <c r="G533" s="21">
        <f t="shared" ref="G533" si="376">SUM(G524:G532)</f>
        <v>0</v>
      </c>
      <c r="H533" s="21">
        <f t="shared" ref="H533" si="377">SUM(H524:H532)</f>
        <v>0</v>
      </c>
      <c r="I533" s="21">
        <f t="shared" ref="I533" si="378">SUM(I524:I532)</f>
        <v>0</v>
      </c>
      <c r="J533" s="21">
        <f t="shared" ref="J533" si="379">SUM(J524:J532)</f>
        <v>0</v>
      </c>
      <c r="K533" s="27"/>
      <c r="L533" s="21">
        <f t="shared" ref="L533" ca="1" si="380">SUM(L530:L538)</f>
        <v>0</v>
      </c>
    </row>
    <row r="534" spans="1:12" ht="15" x14ac:dyDescent="0.25">
      <c r="A534" s="28">
        <f>A512</f>
        <v>2</v>
      </c>
      <c r="B534" s="14">
        <f>B512</f>
        <v>6</v>
      </c>
      <c r="C534" s="10" t="s">
        <v>34</v>
      </c>
      <c r="D534" s="12" t="s">
        <v>35</v>
      </c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12" t="s">
        <v>31</v>
      </c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5"/>
      <c r="B536" s="16"/>
      <c r="C536" s="11"/>
      <c r="D536" s="6"/>
      <c r="E536" s="50"/>
      <c r="F536" s="51"/>
      <c r="G536" s="51"/>
      <c r="H536" s="51"/>
      <c r="I536" s="51"/>
      <c r="J536" s="51"/>
      <c r="K536" s="52"/>
      <c r="L536" s="51"/>
    </row>
    <row r="537" spans="1:12" ht="15" x14ac:dyDescent="0.25">
      <c r="A537" s="25"/>
      <c r="B537" s="16"/>
      <c r="C537" s="11"/>
      <c r="D537" s="6"/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6"/>
      <c r="B538" s="18"/>
      <c r="C538" s="8"/>
      <c r="D538" s="19" t="s">
        <v>39</v>
      </c>
      <c r="E538" s="9"/>
      <c r="F538" s="21">
        <f>SUM(F534:F537)</f>
        <v>0</v>
      </c>
      <c r="G538" s="21">
        <f t="shared" ref="G538" si="381">SUM(G534:G537)</f>
        <v>0</v>
      </c>
      <c r="H538" s="21">
        <f t="shared" ref="H538" si="382">SUM(H534:H537)</f>
        <v>0</v>
      </c>
      <c r="I538" s="21">
        <f t="shared" ref="I538" si="383">SUM(I534:I537)</f>
        <v>0</v>
      </c>
      <c r="J538" s="21">
        <f t="shared" ref="J538" si="384">SUM(J534:J537)</f>
        <v>0</v>
      </c>
      <c r="K538" s="27"/>
      <c r="L538" s="21">
        <f t="shared" ref="L538" ca="1" si="385">SUM(L531:L537)</f>
        <v>0</v>
      </c>
    </row>
    <row r="539" spans="1:12" ht="15" x14ac:dyDescent="0.25">
      <c r="A539" s="28">
        <f>A512</f>
        <v>2</v>
      </c>
      <c r="B539" s="14">
        <f>B512</f>
        <v>6</v>
      </c>
      <c r="C539" s="10" t="s">
        <v>36</v>
      </c>
      <c r="D539" s="7" t="s">
        <v>21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30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7" t="s">
        <v>31</v>
      </c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7" t="s">
        <v>23</v>
      </c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5" x14ac:dyDescent="0.25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6"/>
      <c r="B545" s="18"/>
      <c r="C545" s="8"/>
      <c r="D545" s="19" t="s">
        <v>39</v>
      </c>
      <c r="E545" s="9"/>
      <c r="F545" s="21">
        <f>SUM(F539:F544)</f>
        <v>0</v>
      </c>
      <c r="G545" s="21">
        <f t="shared" ref="G545" si="386">SUM(G539:G544)</f>
        <v>0</v>
      </c>
      <c r="H545" s="21">
        <f t="shared" ref="H545" si="387">SUM(H539:H544)</f>
        <v>0</v>
      </c>
      <c r="I545" s="21">
        <f t="shared" ref="I545" si="388">SUM(I539:I544)</f>
        <v>0</v>
      </c>
      <c r="J545" s="21">
        <f t="shared" ref="J545" si="389">SUM(J539:J544)</f>
        <v>0</v>
      </c>
      <c r="K545" s="27"/>
      <c r="L545" s="21">
        <f t="shared" ref="L545" ca="1" si="390">SUM(L539:L547)</f>
        <v>0</v>
      </c>
    </row>
    <row r="546" spans="1:12" ht="15" x14ac:dyDescent="0.25">
      <c r="A546" s="28">
        <f>A512</f>
        <v>2</v>
      </c>
      <c r="B546" s="14">
        <f>B512</f>
        <v>6</v>
      </c>
      <c r="C546" s="10" t="s">
        <v>37</v>
      </c>
      <c r="D546" s="12" t="s">
        <v>38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35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12" t="s">
        <v>31</v>
      </c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12" t="s">
        <v>24</v>
      </c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5"/>
      <c r="B550" s="16"/>
      <c r="C550" s="11"/>
      <c r="D550" s="6"/>
      <c r="E550" s="50"/>
      <c r="F550" s="51"/>
      <c r="G550" s="51"/>
      <c r="H550" s="51"/>
      <c r="I550" s="51"/>
      <c r="J550" s="51"/>
      <c r="K550" s="52"/>
      <c r="L550" s="51"/>
    </row>
    <row r="551" spans="1:12" ht="15" x14ac:dyDescent="0.25">
      <c r="A551" s="25"/>
      <c r="B551" s="16"/>
      <c r="C551" s="11"/>
      <c r="D551" s="6"/>
      <c r="E551" s="50"/>
      <c r="F551" s="51"/>
      <c r="G551" s="51"/>
      <c r="H551" s="51"/>
      <c r="I551" s="51"/>
      <c r="J551" s="51"/>
      <c r="K551" s="52"/>
      <c r="L551" s="51"/>
    </row>
    <row r="552" spans="1:12" ht="15" x14ac:dyDescent="0.25">
      <c r="A552" s="26"/>
      <c r="B552" s="18"/>
      <c r="C552" s="8"/>
      <c r="D552" s="20" t="s">
        <v>39</v>
      </c>
      <c r="E552" s="9"/>
      <c r="F552" s="21">
        <f>SUM(F546:F551)</f>
        <v>0</v>
      </c>
      <c r="G552" s="21">
        <f t="shared" ref="G552" si="391">SUM(G546:G551)</f>
        <v>0</v>
      </c>
      <c r="H552" s="21">
        <f t="shared" ref="H552" si="392">SUM(H546:H551)</f>
        <v>0</v>
      </c>
      <c r="I552" s="21">
        <f t="shared" ref="I552" si="393">SUM(I546:I551)</f>
        <v>0</v>
      </c>
      <c r="J552" s="21">
        <f t="shared" ref="J552" si="394">SUM(J546:J551)</f>
        <v>0</v>
      </c>
      <c r="K552" s="27"/>
      <c r="L552" s="21">
        <f t="shared" ref="L552" ca="1" si="395">SUM(L546:L554)</f>
        <v>0</v>
      </c>
    </row>
    <row r="553" spans="1:12" ht="15.75" customHeight="1" x14ac:dyDescent="0.2">
      <c r="A553" s="31">
        <f>A512</f>
        <v>2</v>
      </c>
      <c r="B553" s="32">
        <f>B512</f>
        <v>6</v>
      </c>
      <c r="C553" s="65" t="s">
        <v>4</v>
      </c>
      <c r="D553" s="66"/>
      <c r="E553" s="33"/>
      <c r="F553" s="34">
        <f>F519+F523+F533+F538+F545+F552</f>
        <v>0</v>
      </c>
      <c r="G553" s="34">
        <f t="shared" ref="G553" si="396">G519+G523+G533+G538+G545+G552</f>
        <v>0</v>
      </c>
      <c r="H553" s="34">
        <f t="shared" ref="H553" si="397">H519+H523+H533+H538+H545+H552</f>
        <v>0</v>
      </c>
      <c r="I553" s="34">
        <f t="shared" ref="I553" si="398">I519+I523+I533+I538+I545+I552</f>
        <v>0</v>
      </c>
      <c r="J553" s="34">
        <f t="shared" ref="J553" si="399">J519+J523+J533+J538+J545+J552</f>
        <v>0</v>
      </c>
      <c r="K553" s="35"/>
      <c r="L553" s="34">
        <f t="shared" ref="L553" ca="1" si="400">L519+L523+L533+L538+L545+L552</f>
        <v>0</v>
      </c>
    </row>
    <row r="554" spans="1:12" ht="15" x14ac:dyDescent="0.25">
      <c r="A554" s="22">
        <v>2</v>
      </c>
      <c r="B554" s="23">
        <v>7</v>
      </c>
      <c r="C554" s="24" t="s">
        <v>20</v>
      </c>
      <c r="D554" s="5" t="s">
        <v>21</v>
      </c>
      <c r="E554" s="47"/>
      <c r="F554" s="48"/>
      <c r="G554" s="48"/>
      <c r="H554" s="48"/>
      <c r="I554" s="48"/>
      <c r="J554" s="48"/>
      <c r="K554" s="49"/>
      <c r="L554" s="48"/>
    </row>
    <row r="555" spans="1:12" ht="15" x14ac:dyDescent="0.25">
      <c r="A555" s="25"/>
      <c r="B555" s="16"/>
      <c r="C555" s="11"/>
      <c r="D555" s="6"/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22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7" t="s">
        <v>23</v>
      </c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7" t="s">
        <v>24</v>
      </c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5"/>
      <c r="B559" s="16"/>
      <c r="C559" s="11"/>
      <c r="D559" s="6"/>
      <c r="E559" s="50"/>
      <c r="F559" s="51"/>
      <c r="G559" s="51"/>
      <c r="H559" s="51"/>
      <c r="I559" s="51"/>
      <c r="J559" s="51"/>
      <c r="K559" s="52"/>
      <c r="L559" s="51"/>
    </row>
    <row r="560" spans="1:12" ht="15" x14ac:dyDescent="0.25">
      <c r="A560" s="25"/>
      <c r="B560" s="16"/>
      <c r="C560" s="11"/>
      <c r="D560" s="6"/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6"/>
      <c r="B561" s="18"/>
      <c r="C561" s="8"/>
      <c r="D561" s="19" t="s">
        <v>39</v>
      </c>
      <c r="E561" s="9"/>
      <c r="F561" s="21">
        <f>SUM(F554:F560)</f>
        <v>0</v>
      </c>
      <c r="G561" s="21">
        <f t="shared" ref="G561" si="401">SUM(G554:G560)</f>
        <v>0</v>
      </c>
      <c r="H561" s="21">
        <f t="shared" ref="H561" si="402">SUM(H554:H560)</f>
        <v>0</v>
      </c>
      <c r="I561" s="21">
        <f t="shared" ref="I561" si="403">SUM(I554:I560)</f>
        <v>0</v>
      </c>
      <c r="J561" s="21">
        <f t="shared" ref="J561" si="404">SUM(J554:J560)</f>
        <v>0</v>
      </c>
      <c r="K561" s="27"/>
      <c r="L561" s="21">
        <f t="shared" ref="L561" si="405">SUM(L554:L560)</f>
        <v>0</v>
      </c>
    </row>
    <row r="562" spans="1:12" ht="15" x14ac:dyDescent="0.25">
      <c r="A562" s="28">
        <f>A554</f>
        <v>2</v>
      </c>
      <c r="B562" s="14">
        <f>B554</f>
        <v>7</v>
      </c>
      <c r="C562" s="10" t="s">
        <v>25</v>
      </c>
      <c r="D562" s="12" t="s">
        <v>24</v>
      </c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5" x14ac:dyDescent="0.25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6"/>
      <c r="B565" s="18"/>
      <c r="C565" s="8"/>
      <c r="D565" s="19" t="s">
        <v>39</v>
      </c>
      <c r="E565" s="9"/>
      <c r="F565" s="21">
        <f>SUM(F562:F564)</f>
        <v>0</v>
      </c>
      <c r="G565" s="21">
        <f t="shared" ref="G565" si="406">SUM(G562:G564)</f>
        <v>0</v>
      </c>
      <c r="H565" s="21">
        <f t="shared" ref="H565" si="407">SUM(H562:H564)</f>
        <v>0</v>
      </c>
      <c r="I565" s="21">
        <f t="shared" ref="I565" si="408">SUM(I562:I564)</f>
        <v>0</v>
      </c>
      <c r="J565" s="21">
        <f t="shared" ref="J565" si="409">SUM(J562:J564)</f>
        <v>0</v>
      </c>
      <c r="K565" s="27"/>
      <c r="L565" s="21">
        <f t="shared" ref="L565" ca="1" si="410">SUM(L562:L570)</f>
        <v>0</v>
      </c>
    </row>
    <row r="566" spans="1:12" ht="15" x14ac:dyDescent="0.25">
      <c r="A566" s="28">
        <f>A554</f>
        <v>2</v>
      </c>
      <c r="B566" s="14">
        <f>B554</f>
        <v>7</v>
      </c>
      <c r="C566" s="10" t="s">
        <v>26</v>
      </c>
      <c r="D566" s="7" t="s">
        <v>27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28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29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30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31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7" t="s">
        <v>32</v>
      </c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7" t="s">
        <v>33</v>
      </c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5" x14ac:dyDescent="0.25">
      <c r="A574" s="25"/>
      <c r="B574" s="16"/>
      <c r="C574" s="11"/>
      <c r="D574" s="6"/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6"/>
      <c r="B575" s="18"/>
      <c r="C575" s="8"/>
      <c r="D575" s="19" t="s">
        <v>39</v>
      </c>
      <c r="E575" s="9"/>
      <c r="F575" s="21">
        <f>SUM(F566:F574)</f>
        <v>0</v>
      </c>
      <c r="G575" s="21">
        <f t="shared" ref="G575" si="411">SUM(G566:G574)</f>
        <v>0</v>
      </c>
      <c r="H575" s="21">
        <f t="shared" ref="H575" si="412">SUM(H566:H574)</f>
        <v>0</v>
      </c>
      <c r="I575" s="21">
        <f t="shared" ref="I575" si="413">SUM(I566:I574)</f>
        <v>0</v>
      </c>
      <c r="J575" s="21">
        <f t="shared" ref="J575" si="414">SUM(J566:J574)</f>
        <v>0</v>
      </c>
      <c r="K575" s="27"/>
      <c r="L575" s="21">
        <f t="shared" ref="L575" ca="1" si="415">SUM(L572:L580)</f>
        <v>0</v>
      </c>
    </row>
    <row r="576" spans="1:12" ht="15" x14ac:dyDescent="0.25">
      <c r="A576" s="28">
        <f>A554</f>
        <v>2</v>
      </c>
      <c r="B576" s="14">
        <f>B554</f>
        <v>7</v>
      </c>
      <c r="C576" s="10" t="s">
        <v>34</v>
      </c>
      <c r="D576" s="12" t="s">
        <v>35</v>
      </c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12" t="s">
        <v>31</v>
      </c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5"/>
      <c r="B578" s="16"/>
      <c r="C578" s="11"/>
      <c r="D578" s="6"/>
      <c r="E578" s="50"/>
      <c r="F578" s="51"/>
      <c r="G578" s="51"/>
      <c r="H578" s="51"/>
      <c r="I578" s="51"/>
      <c r="J578" s="51"/>
      <c r="K578" s="52"/>
      <c r="L578" s="51"/>
    </row>
    <row r="579" spans="1:12" ht="15" x14ac:dyDescent="0.25">
      <c r="A579" s="25"/>
      <c r="B579" s="16"/>
      <c r="C579" s="11"/>
      <c r="D579" s="6"/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6"/>
      <c r="B580" s="18"/>
      <c r="C580" s="8"/>
      <c r="D580" s="19" t="s">
        <v>39</v>
      </c>
      <c r="E580" s="9"/>
      <c r="F580" s="21">
        <f>SUM(F576:F579)</f>
        <v>0</v>
      </c>
      <c r="G580" s="21">
        <f t="shared" ref="G580" si="416">SUM(G576:G579)</f>
        <v>0</v>
      </c>
      <c r="H580" s="21">
        <f t="shared" ref="H580" si="417">SUM(H576:H579)</f>
        <v>0</v>
      </c>
      <c r="I580" s="21">
        <f t="shared" ref="I580" si="418">SUM(I576:I579)</f>
        <v>0</v>
      </c>
      <c r="J580" s="21">
        <f t="shared" ref="J580" si="419">SUM(J576:J579)</f>
        <v>0</v>
      </c>
      <c r="K580" s="27"/>
      <c r="L580" s="21">
        <f t="shared" ref="L580" ca="1" si="420">SUM(L573:L579)</f>
        <v>0</v>
      </c>
    </row>
    <row r="581" spans="1:12" ht="15" x14ac:dyDescent="0.25">
      <c r="A581" s="28">
        <f>A554</f>
        <v>2</v>
      </c>
      <c r="B581" s="14">
        <f>B554</f>
        <v>7</v>
      </c>
      <c r="C581" s="10" t="s">
        <v>36</v>
      </c>
      <c r="D581" s="7" t="s">
        <v>21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30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7" t="s">
        <v>31</v>
      </c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7" t="s">
        <v>23</v>
      </c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5"/>
      <c r="B585" s="16"/>
      <c r="C585" s="11"/>
      <c r="D585" s="6"/>
      <c r="E585" s="50"/>
      <c r="F585" s="51"/>
      <c r="G585" s="51"/>
      <c r="H585" s="51"/>
      <c r="I585" s="51"/>
      <c r="J585" s="51"/>
      <c r="K585" s="52"/>
      <c r="L585" s="51"/>
    </row>
    <row r="586" spans="1:12" ht="15" x14ac:dyDescent="0.25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6"/>
      <c r="B587" s="18"/>
      <c r="C587" s="8"/>
      <c r="D587" s="19" t="s">
        <v>39</v>
      </c>
      <c r="E587" s="9"/>
      <c r="F587" s="21">
        <f>SUM(F581:F586)</f>
        <v>0</v>
      </c>
      <c r="G587" s="21">
        <f t="shared" ref="G587" si="421">SUM(G581:G586)</f>
        <v>0</v>
      </c>
      <c r="H587" s="21">
        <f t="shared" ref="H587" si="422">SUM(H581:H586)</f>
        <v>0</v>
      </c>
      <c r="I587" s="21">
        <f t="shared" ref="I587" si="423">SUM(I581:I586)</f>
        <v>0</v>
      </c>
      <c r="J587" s="21">
        <f t="shared" ref="J587" si="424">SUM(J581:J586)</f>
        <v>0</v>
      </c>
      <c r="K587" s="27"/>
      <c r="L587" s="21">
        <f t="shared" ref="L587" ca="1" si="425">SUM(L581:L589)</f>
        <v>0</v>
      </c>
    </row>
    <row r="588" spans="1:12" ht="15" x14ac:dyDescent="0.25">
      <c r="A588" s="28">
        <f>A554</f>
        <v>2</v>
      </c>
      <c r="B588" s="14">
        <f>B554</f>
        <v>7</v>
      </c>
      <c r="C588" s="10" t="s">
        <v>37</v>
      </c>
      <c r="D588" s="12" t="s">
        <v>38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35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12" t="s">
        <v>31</v>
      </c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12" t="s">
        <v>24</v>
      </c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5" x14ac:dyDescent="0.25">
      <c r="A593" s="25"/>
      <c r="B593" s="16"/>
      <c r="C593" s="11"/>
      <c r="D593" s="6"/>
      <c r="E593" s="50"/>
      <c r="F593" s="51"/>
      <c r="G593" s="51"/>
      <c r="H593" s="51"/>
      <c r="I593" s="51"/>
      <c r="J593" s="51"/>
      <c r="K593" s="52"/>
      <c r="L593" s="51"/>
    </row>
    <row r="594" spans="1:12" ht="15" x14ac:dyDescent="0.25">
      <c r="A594" s="26"/>
      <c r="B594" s="18"/>
      <c r="C594" s="8"/>
      <c r="D594" s="20" t="s">
        <v>39</v>
      </c>
      <c r="E594" s="9"/>
      <c r="F594" s="21">
        <f>SUM(F588:F593)</f>
        <v>0</v>
      </c>
      <c r="G594" s="21">
        <f t="shared" ref="G594" si="426">SUM(G588:G593)</f>
        <v>0</v>
      </c>
      <c r="H594" s="21">
        <f t="shared" ref="H594" si="427">SUM(H588:H593)</f>
        <v>0</v>
      </c>
      <c r="I594" s="21">
        <f t="shared" ref="I594" si="428">SUM(I588:I593)</f>
        <v>0</v>
      </c>
      <c r="J594" s="21">
        <f t="shared" ref="J594" si="429">SUM(J588:J593)</f>
        <v>0</v>
      </c>
      <c r="K594" s="27"/>
      <c r="L594" s="21">
        <f t="shared" ref="L594" ca="1" si="430">SUM(L588:L596)</f>
        <v>0</v>
      </c>
    </row>
    <row r="595" spans="1:12" ht="15" x14ac:dyDescent="0.2">
      <c r="A595" s="37">
        <f>A554</f>
        <v>2</v>
      </c>
      <c r="B595" s="38">
        <f>B554</f>
        <v>7</v>
      </c>
      <c r="C595" s="70" t="s">
        <v>4</v>
      </c>
      <c r="D595" s="71"/>
      <c r="E595" s="39"/>
      <c r="F595" s="40">
        <f>F561+F565+F575+F580+F587+F594</f>
        <v>0</v>
      </c>
      <c r="G595" s="40">
        <f t="shared" ref="G595" si="431">G561+G565+G575+G580+G587+G594</f>
        <v>0</v>
      </c>
      <c r="H595" s="40">
        <f t="shared" ref="H595" si="432">H561+H565+H575+H580+H587+H594</f>
        <v>0</v>
      </c>
      <c r="I595" s="40">
        <f t="shared" ref="I595" si="433">I561+I565+I575+I580+I587+I594</f>
        <v>0</v>
      </c>
      <c r="J595" s="40">
        <f t="shared" ref="J595" si="434">J561+J565+J575+J580+J587+J594</f>
        <v>0</v>
      </c>
      <c r="K595" s="41"/>
      <c r="L595" s="34">
        <f ca="1">L561+L565+L575+L580+L587+L594</f>
        <v>0</v>
      </c>
    </row>
    <row r="596" spans="1:12" x14ac:dyDescent="0.2">
      <c r="A596" s="29"/>
      <c r="B596" s="30"/>
      <c r="C596" s="72" t="s">
        <v>5</v>
      </c>
      <c r="D596" s="72"/>
      <c r="E596" s="72"/>
      <c r="F596" s="42">
        <f>(F47+F89+F131+F173+F215+F257+F299+F341+F383+F425+F469+F511+F553+F595)/(IF(F47=0,0,1)+IF(F89=0,0,1)+IF(F131=0,0,1)+IF(F173=0,0,1)+IF(F215=0,0,1)+IF(F257=0,0,1)+IF(F299=0,0,1)+IF(F341=0,0,1)+IF(F383=0,0,1)+IF(F425=0,0,1)+IF(F469=0,0,1)+IF(F511=0,0,1)+IF(F553=0,0,1)+IF(F595=0,0,1))</f>
        <v>1347</v>
      </c>
      <c r="G596" s="42">
        <f t="shared" ref="G596:L596" si="435">(G47+G89+G131+G173+G215+G257+G299+G341+G383+G425+G469+G511+G553+G595)/(IF(G47=0,0,1)+IF(G89=0,0,1)+IF(G131=0,0,1)+IF(G173=0,0,1)+IF(G215=0,0,1)+IF(G257=0,0,1)+IF(G299=0,0,1)+IF(G341=0,0,1)+IF(G383=0,0,1)+IF(G425=0,0,1)+IF(G469=0,0,1)+IF(G511=0,0,1)+IF(G553=0,0,1)+IF(G595=0,0,1))</f>
        <v>55.003999999999998</v>
      </c>
      <c r="H596" s="42">
        <f t="shared" si="435"/>
        <v>43.379999999999995</v>
      </c>
      <c r="I596" s="42">
        <f t="shared" si="435"/>
        <v>171.006</v>
      </c>
      <c r="J596" s="42">
        <f t="shared" si="435"/>
        <v>1317.578</v>
      </c>
      <c r="K596" s="42"/>
      <c r="L596" s="42" t="e">
        <f t="shared" ca="1" si="435"/>
        <v>#DIV/0!</v>
      </c>
    </row>
  </sheetData>
  <mergeCells count="18">
    <mergeCell ref="C595:D595"/>
    <mergeCell ref="C596:E596"/>
    <mergeCell ref="C341:D341"/>
    <mergeCell ref="C383:D383"/>
    <mergeCell ref="C425:D425"/>
    <mergeCell ref="C469:D469"/>
    <mergeCell ref="C511:D511"/>
    <mergeCell ref="C553:D553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2025-01-11T14:28:13Z</cp:lastPrinted>
  <dcterms:created xsi:type="dcterms:W3CDTF">2022-05-16T14:23:56Z</dcterms:created>
  <dcterms:modified xsi:type="dcterms:W3CDTF">2025-01-26T18:11:31Z</dcterms:modified>
</cp:coreProperties>
</file>